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hlum\Documents\Rozpočty\akce 2020\zš podmostní aktualizace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Architektonické a st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'00 - Vedlejší a ostatní n...'!$C$79:$K$94</definedName>
    <definedName name="_xlnm.Print_Area" localSheetId="1">'00 - Vedlejší a ostatní n...'!$C$4:$J$39,'00 - Vedlejší a ostatní n...'!$C$45:$J$61,'00 - Vedlejší a ostatní n...'!$C$67:$K$94</definedName>
    <definedName name="_xlnm.Print_Titles" localSheetId="1">'00 - Vedlejší a ostatní n...'!$79:$79</definedName>
    <definedName name="_xlnm._FilterDatabase" localSheetId="2" hidden="1">'01 - Architektonické a st...'!$C$91:$K$291</definedName>
    <definedName name="_xlnm.Print_Area" localSheetId="2">'01 - Architektonické a st...'!$C$4:$J$39,'01 - Architektonické a st...'!$C$45:$J$73,'01 - Architektonické a st...'!$C$79:$K$291</definedName>
    <definedName name="_xlnm.Print_Titles" localSheetId="2">'01 - Architektonické a st...'!$91:$91</definedName>
    <definedName name="_xlnm.Print_Area" localSheetId="3">'Seznam figur'!$C$4:$G$20</definedName>
    <definedName name="_xlnm.Print_Titles" localSheetId="3">'Seznam figur'!$9:$9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45"/>
  <c r="BH245"/>
  <c r="BG245"/>
  <c r="BF245"/>
  <c r="T245"/>
  <c r="R245"/>
  <c r="P245"/>
  <c r="BI237"/>
  <c r="BH237"/>
  <c r="BG237"/>
  <c r="BF237"/>
  <c r="T237"/>
  <c r="R237"/>
  <c r="P237"/>
  <c r="BI230"/>
  <c r="BH230"/>
  <c r="BG230"/>
  <c r="BF230"/>
  <c r="T230"/>
  <c r="R230"/>
  <c r="P230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F86"/>
  <c r="E84"/>
  <c r="F52"/>
  <c r="E50"/>
  <c r="J24"/>
  <c r="E24"/>
  <c r="J89"/>
  <c r="J23"/>
  <c r="J21"/>
  <c r="E21"/>
  <c r="J54"/>
  <c r="J20"/>
  <c r="J18"/>
  <c r="E18"/>
  <c r="F89"/>
  <c r="J17"/>
  <c r="J15"/>
  <c r="E15"/>
  <c r="F88"/>
  <c r="J14"/>
  <c r="J12"/>
  <c r="J86"/>
  <c r="E7"/>
  <c r="E48"/>
  <c i="2" r="J37"/>
  <c r="J36"/>
  <c i="1" r="AY55"/>
  <c i="2" r="J35"/>
  <c i="1" r="AX55"/>
  <c i="2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55"/>
  <c r="J17"/>
  <c r="J15"/>
  <c r="E15"/>
  <c r="F76"/>
  <c r="J14"/>
  <c r="J12"/>
  <c r="J74"/>
  <c r="E7"/>
  <c r="E48"/>
  <c i="1" r="L50"/>
  <c r="AM50"/>
  <c r="AM49"/>
  <c r="L49"/>
  <c r="AM47"/>
  <c r="L47"/>
  <c r="L45"/>
  <c r="L44"/>
  <c i="3" r="BK291"/>
  <c r="J266"/>
  <c r="BK223"/>
  <c r="J184"/>
  <c i="2" r="BK90"/>
  <c i="3" r="J288"/>
  <c r="BK274"/>
  <c r="BK260"/>
  <c r="J197"/>
  <c r="BK145"/>
  <c r="J123"/>
  <c i="2" r="BK92"/>
  <c i="3" r="BK256"/>
  <c r="J204"/>
  <c r="BK161"/>
  <c r="J109"/>
  <c i="2" r="BK84"/>
  <c i="3" r="J208"/>
  <c r="J161"/>
  <c i="2" r="J86"/>
  <c i="3" r="J211"/>
  <c r="J171"/>
  <c r="BK138"/>
  <c r="BK103"/>
  <c r="BK95"/>
  <c r="BK288"/>
  <c r="BK278"/>
  <c r="J256"/>
  <c r="J205"/>
  <c i="2" r="BK88"/>
  <c i="3" r="BK262"/>
  <c r="BK230"/>
  <c r="J192"/>
  <c r="BK150"/>
  <c r="BK130"/>
  <c i="2" r="BK94"/>
  <c r="BK86"/>
  <c i="3" r="BK254"/>
  <c r="BK166"/>
  <c r="J130"/>
  <c i="2" r="J90"/>
  <c i="3" r="BK180"/>
  <c r="BK119"/>
  <c r="BK201"/>
  <c r="BK143"/>
  <c r="J103"/>
  <c i="2" r="BK82"/>
  <c i="3" r="J289"/>
  <c r="J259"/>
  <c r="J99"/>
  <c r="J282"/>
  <c r="BK255"/>
  <c r="BK205"/>
  <c r="BK154"/>
  <c r="J114"/>
  <c r="J258"/>
  <c r="J216"/>
  <c r="J138"/>
  <c r="J218"/>
  <c r="J159"/>
  <c i="2" r="J84"/>
  <c i="3" r="BK197"/>
  <c r="J150"/>
  <c r="BK106"/>
  <c i="1" r="AS54"/>
  <c i="3" r="BK282"/>
  <c r="J274"/>
  <c r="BK258"/>
  <c r="J188"/>
  <c r="J127"/>
  <c r="BK289"/>
  <c r="J278"/>
  <c r="J254"/>
  <c r="BK204"/>
  <c r="J169"/>
  <c r="J143"/>
  <c r="J119"/>
  <c i="2" r="J88"/>
  <c i="3" r="J255"/>
  <c r="J230"/>
  <c r="J164"/>
  <c r="BK123"/>
  <c i="2" r="J92"/>
  <c i="3" r="BK211"/>
  <c r="J174"/>
  <c r="J106"/>
  <c r="BK216"/>
  <c r="BK184"/>
  <c r="BK114"/>
  <c r="J287"/>
  <c r="J262"/>
  <c r="J201"/>
  <c r="J180"/>
  <c r="J290"/>
  <c r="J270"/>
  <c r="BK259"/>
  <c r="J223"/>
  <c r="BK174"/>
  <c r="BK133"/>
  <c r="J260"/>
  <c r="J237"/>
  <c r="BK169"/>
  <c r="J154"/>
  <c r="J95"/>
  <c r="BK245"/>
  <c r="BK192"/>
  <c r="J145"/>
  <c r="BK208"/>
  <c r="BK290"/>
  <c r="BK270"/>
  <c r="BK218"/>
  <c r="BK176"/>
  <c r="J291"/>
  <c r="BK287"/>
  <c r="BK266"/>
  <c r="BK237"/>
  <c r="BK164"/>
  <c r="BK109"/>
  <c i="2" r="J82"/>
  <c i="3" r="J245"/>
  <c r="BK171"/>
  <c r="BK159"/>
  <c i="2" r="J94"/>
  <c i="3" r="J220"/>
  <c r="J176"/>
  <c r="BK127"/>
  <c r="BK220"/>
  <c r="BK188"/>
  <c r="J166"/>
  <c r="J133"/>
  <c r="BK99"/>
  <c i="2" l="1" r="R81"/>
  <c r="R80"/>
  <c r="BK81"/>
  <c r="J81"/>
  <c r="J60"/>
  <c r="P81"/>
  <c r="P80"/>
  <c i="1" r="AU55"/>
  <c i="2" r="T81"/>
  <c r="T80"/>
  <c i="3" r="BK94"/>
  <c r="BK105"/>
  <c r="J105"/>
  <c r="J62"/>
  <c r="T105"/>
  <c r="P153"/>
  <c r="BK173"/>
  <c r="J173"/>
  <c r="J64"/>
  <c r="T173"/>
  <c r="R200"/>
  <c r="BK215"/>
  <c r="R215"/>
  <c r="P253"/>
  <c r="T253"/>
  <c r="R257"/>
  <c r="P261"/>
  <c r="P94"/>
  <c r="R94"/>
  <c r="T94"/>
  <c r="P105"/>
  <c r="R105"/>
  <c r="BK153"/>
  <c r="J153"/>
  <c r="J63"/>
  <c r="R153"/>
  <c r="T153"/>
  <c r="P173"/>
  <c r="R173"/>
  <c r="BK200"/>
  <c r="J200"/>
  <c r="J66"/>
  <c r="P200"/>
  <c r="T200"/>
  <c r="P215"/>
  <c r="T215"/>
  <c r="BK253"/>
  <c r="J253"/>
  <c r="J69"/>
  <c r="R253"/>
  <c r="BK257"/>
  <c r="J257"/>
  <c r="J70"/>
  <c r="P257"/>
  <c r="T257"/>
  <c r="BK261"/>
  <c r="J261"/>
  <c r="J71"/>
  <c r="R261"/>
  <c r="T261"/>
  <c r="BK286"/>
  <c r="J286"/>
  <c r="J72"/>
  <c r="P286"/>
  <c r="R286"/>
  <c r="T286"/>
  <c i="2" r="F54"/>
  <c r="BE84"/>
  <c r="BE88"/>
  <c r="BE90"/>
  <c i="3" r="J55"/>
  <c r="J88"/>
  <c r="BE109"/>
  <c r="BE130"/>
  <c r="BE145"/>
  <c r="BE159"/>
  <c r="BE164"/>
  <c r="BE169"/>
  <c r="BE176"/>
  <c i="2" r="J54"/>
  <c r="F77"/>
  <c r="BE82"/>
  <c r="BE92"/>
  <c r="BE94"/>
  <c i="3" r="J52"/>
  <c r="E82"/>
  <c r="BE99"/>
  <c r="BE114"/>
  <c r="BE171"/>
  <c r="BE223"/>
  <c r="BE237"/>
  <c i="2" r="J52"/>
  <c r="J77"/>
  <c i="3" r="F55"/>
  <c r="BE106"/>
  <c r="BE133"/>
  <c r="BE143"/>
  <c r="BE150"/>
  <c r="BE161"/>
  <c r="BE174"/>
  <c r="BE192"/>
  <c r="BE197"/>
  <c r="BE201"/>
  <c r="BE205"/>
  <c r="BE208"/>
  <c r="BE230"/>
  <c r="BE245"/>
  <c r="BE255"/>
  <c r="BE258"/>
  <c i="2" r="E70"/>
  <c i="3" r="F54"/>
  <c r="BE127"/>
  <c r="BE138"/>
  <c r="BE154"/>
  <c r="BE166"/>
  <c r="BE180"/>
  <c r="BE184"/>
  <c r="BE188"/>
  <c r="BE211"/>
  <c r="BE218"/>
  <c r="BE256"/>
  <c r="BE259"/>
  <c r="BE260"/>
  <c r="BE262"/>
  <c r="BE266"/>
  <c r="BE274"/>
  <c r="BE278"/>
  <c r="BE282"/>
  <c r="BE287"/>
  <c r="BE288"/>
  <c r="BE289"/>
  <c r="BE290"/>
  <c i="2" r="BE86"/>
  <c i="3" r="BE95"/>
  <c r="BE103"/>
  <c r="BE119"/>
  <c r="BE123"/>
  <c r="BE204"/>
  <c r="BE216"/>
  <c r="BE220"/>
  <c r="BE254"/>
  <c r="BE270"/>
  <c r="BE291"/>
  <c r="BK196"/>
  <c r="J196"/>
  <c r="J65"/>
  <c i="2" r="J34"/>
  <c i="1" r="AW55"/>
  <c i="2" r="F35"/>
  <c i="1" r="BB55"/>
  <c i="3" r="J34"/>
  <c i="1" r="AW56"/>
  <c i="3" r="F35"/>
  <c i="1" r="BB56"/>
  <c i="3" r="F36"/>
  <c i="1" r="BC56"/>
  <c i="2" r="F34"/>
  <c i="1" r="BA55"/>
  <c i="3" r="F34"/>
  <c i="1" r="BA56"/>
  <c i="2" r="F36"/>
  <c i="1" r="BC55"/>
  <c i="3" r="F37"/>
  <c i="1" r="BD56"/>
  <c i="2" r="F37"/>
  <c i="1" r="BD55"/>
  <c i="3" l="1" r="BK93"/>
  <c r="BK214"/>
  <c r="J214"/>
  <c r="J67"/>
  <c r="P214"/>
  <c r="R93"/>
  <c r="T93"/>
  <c r="R214"/>
  <c r="T214"/>
  <c r="P93"/>
  <c r="P92"/>
  <c i="1" r="AU56"/>
  <c i="2" r="BK80"/>
  <c r="J80"/>
  <c i="3" r="J94"/>
  <c r="J61"/>
  <c r="J215"/>
  <c r="J68"/>
  <c i="2" r="J33"/>
  <c i="1" r="AV55"/>
  <c r="AT55"/>
  <c i="2" r="F33"/>
  <c i="1" r="AZ55"/>
  <c r="AU54"/>
  <c r="BA54"/>
  <c r="AW54"/>
  <c r="AK30"/>
  <c r="BB54"/>
  <c r="W31"/>
  <c i="2" r="J30"/>
  <c i="1" r="AG55"/>
  <c r="AN55"/>
  <c r="BD54"/>
  <c r="W33"/>
  <c r="BC54"/>
  <c r="W32"/>
  <c i="3" r="J33"/>
  <c i="1" r="AV56"/>
  <c r="AT56"/>
  <c i="3" r="F33"/>
  <c i="1" r="AZ56"/>
  <c i="3" l="1" r="R92"/>
  <c r="T92"/>
  <c r="BK92"/>
  <c r="J92"/>
  <c i="2" r="J39"/>
  <c r="J59"/>
  <c i="3" r="J93"/>
  <c r="J60"/>
  <c i="1" r="AY54"/>
  <c i="3" r="J30"/>
  <c i="1" r="AG56"/>
  <c r="AN56"/>
  <c r="W30"/>
  <c r="AZ54"/>
  <c r="W29"/>
  <c r="AX54"/>
  <c i="3" l="1" r="J39"/>
  <c r="J59"/>
  <c i="1" r="AV54"/>
  <c r="AK29"/>
  <c r="AG54"/>
  <c l="1" r="AT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<sst xmlns="http://schemas.openxmlformats.org/spreadsheetml/2006/main">
  <si>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</si>
  <si>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</si>
  <si>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</si>
  <si>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</si>
  <si>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</si>
  <si>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{7d0e4bff-7cd7-41cc-81c3-bf9bc8d069e9}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</si>
  <si>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</si>
  <si>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</si>
  <si>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</si>
  <si>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</si>
  <si>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</si>
  <si>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</si>
  <si>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</si>
  <si>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</si>
  <si>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349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</si>
  <si>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</si>
  <si>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</si>
  <si>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Oprava fasád ZŠ Podmostní, Plzeň -  NEUZNATELNÉ NÁKLADY</t>
  </si>
  <si>
    <t>KSO:</t>
  </si>
  <si>
    <t/>
  </si>
  <si>
    <t>CC-CZ:</t>
  </si>
  <si>
    <t>Místo:</t>
  </si>
  <si>
    <t>Plzeň</t>
  </si>
  <si>
    <t>Datum:</t>
  </si>
  <si>
    <t>10. 11. 2020</t>
  </si>
  <si>
    <t>Zadavatel:</t>
  </si>
  <si>
    <t>IČ:</t>
  </si>
  <si>
    <t>ZŠ Podmostní</t>
  </si>
  <si>
    <t>DIČ:</t>
  </si>
  <si>
    <t>Uchazeč:</t>
  </si>
  <si>
    <t>Vyplň údaj</t>
  </si>
  <si>
    <t>Projektant:</t>
  </si>
  <si>
    <t>Ing. Arch. Martin Kondr</t>
  </si>
  <si>
    <t>True</t>
  </si>
  <si>
    <t>Zpracovatel:</t>
  </si>
  <si>
    <t>Tomáš Chlumecký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</si>
  <si>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</si>
  <si>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</si>
  <si>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</si>
  <si>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</si>
  <si>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</si>
  <si>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</si>
  <si>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</si>
  <si>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</si>
  <si>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</si>
  <si>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</si>
  <si>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</si>
  <si>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</si>
  <si>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</si>
  <si>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</si>
  <si>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</si>
  <si>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</si>
  <si>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</si>
  <si>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</si>
  <si>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</si>
  <si>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</si>
  <si>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</si>
  <si>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</si>
  <si>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</si>
  <si>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</si>
  <si>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</si>
  <si>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</si>
  <si>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</si>
  <si>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</si>
  <si>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</si>
  <si>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</si>
  <si>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</si>
  <si>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</si>
  <si>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</si>
  <si>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</si>
  <si>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</si>
  <si>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</si>
  <si>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</si>
  <si>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</si>
  <si>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</si>
  <si>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</si>
  <si>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</si>
  <si>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</si>
  <si>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</si>
  <si>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</si>
  <si>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</si>
  <si>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{360e94b4-1278-4b60-aa96-6f02cd6b3146}</t>
  </si>
  <si>
    <t>2</t>
  </si>
  <si>
    <t>01</t>
  </si>
  <si>
    <t>Architektonické a stavební řešení</t>
  </si>
  <si>
    <t>{c6c361c6-d924-4436-8484-5c909666894f}</t>
  </si>
  <si>
    <t>KRYCÍ LIST SOUPISU PRACÍ</t>
  </si>
  <si>
    <t>Objekt:</t>
  </si>
  <si>
    <t>00 - Vedlejší a ostatní náklady</t>
  </si>
  <si>
    <t xml:space="preserve"> </t>
  </si>
  <si>
    <t>REKAPITULACE ČLENĚNÍ SOUPISU PRACÍ</t>
  </si>
  <si>
    <t>Kód dílu - Popis</t>
  </si>
  <si>
    <t>Cena celkem [CZK]</t>
  </si>
  <si>
    <t>-1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</si>
  <si>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</si>
  <si>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</si>
  <si>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</si>
  <si>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</si>
  <si>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</si>
  <si>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</si>
  <si>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</si>
  <si>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</si>
  <si>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</si>
  <si>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</si>
  <si>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</si>
  <si>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</si>
  <si>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</si>
  <si>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</si>
  <si>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</si>
  <si>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</si>
  <si>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</si>
  <si>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</si>
  <si>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</si>
  <si>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Zařízení staveniště</t>
  </si>
  <si>
    <t>Kč</t>
  </si>
  <si>
    <t>CS ÚRS 2020 01</t>
  </si>
  <si>
    <t>1024</t>
  </si>
  <si>
    <t>1441573293</t>
  </si>
  <si>
    <t>PP</t>
  </si>
  <si>
    <t>Základní rozdělení průvodních činností a nákladů zařízení staveniště</t>
  </si>
  <si>
    <t>034503000</t>
  </si>
  <si>
    <t>Informační tabule na staveništi</t>
  </si>
  <si>
    <t>1981613016</t>
  </si>
  <si>
    <t>Zařízení staveniště zabezpečení staveniště informační tabule</t>
  </si>
  <si>
    <t>3</t>
  </si>
  <si>
    <t>045002000</t>
  </si>
  <si>
    <t>Kompletační a koordinační činnost</t>
  </si>
  <si>
    <t>-1414050354</t>
  </si>
  <si>
    <t>Hlavní tituly průvodních činností a nákladů inženýrská činnost kompletační a koordinační činnost</t>
  </si>
  <si>
    <t>4</t>
  </si>
  <si>
    <t>071002000</t>
  </si>
  <si>
    <t>Provoz investora, třetích osob</t>
  </si>
  <si>
    <t>1129607861</t>
  </si>
  <si>
    <t>Hlavní tituly průvodních činností a nákladů provozní vlivy provoz investora, třetích osob</t>
  </si>
  <si>
    <t>5</t>
  </si>
  <si>
    <t>011503000</t>
  </si>
  <si>
    <t>Stavební průzkum bez rozlišení</t>
  </si>
  <si>
    <t>-898373725</t>
  </si>
  <si>
    <t>Průzkumné, geodetické a projektové práce průzkumné práce stavební průzkum bez rozlišení</t>
  </si>
  <si>
    <t>6</t>
  </si>
  <si>
    <t>013203000</t>
  </si>
  <si>
    <t>Dokumentace stavby bez rozlišení - vyrobní dokumentace a restaurátorské záměry</t>
  </si>
  <si>
    <t>2066496378</t>
  </si>
  <si>
    <t>Průzkumné, geodetické a projektové práce projektové práce dokumentace stavby (výkresová a textová) bez rozlišení</t>
  </si>
  <si>
    <t>7</t>
  </si>
  <si>
    <t>011314001</t>
  </si>
  <si>
    <t>Resturátorský dohled</t>
  </si>
  <si>
    <t>825730308</t>
  </si>
  <si>
    <t>01 - Architektonické a stavební řešení</t>
  </si>
  <si>
    <t>HSV - Práce a dodávky HSV</t>
  </si>
  <si>
    <t xml:space="preserve">    3 - Svislé a kompletní konstrukce</t>
  </si>
  <si>
    <t xml:space="preserve">    62 - Úprava povrchů vnější</t>
  </si>
  <si>
    <t xml:space="preserve">    9 - Ostatní konstrukce a práce-bourání</t>
  </si>
  <si>
    <t xml:space="preserve">    96 - Bourání konstrukcí</t>
  </si>
  <si>
    <t xml:space="preserve">    99 - Přesun hmot</t>
  </si>
  <si>
    <t xml:space="preserve">    997 - Přesun sutě</t>
  </si>
  <si>
    <t>PSV - Práce a dodávky PSV</t>
  </si>
  <si>
    <t xml:space="preserve">    764 - Konstrukce klempířské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</si>
  <si>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</si>
  <si>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</si>
  <si>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</si>
  <si>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 xml:space="preserve">    799 - Ostatní práce</t>
  </si>
  <si>
    <t>HSV</t>
  </si>
  <si>
    <t>Práce a dodávky HSV</t>
  </si>
  <si>
    <t>Svislé a kompletní konstrukce</t>
  </si>
  <si>
    <t>310236261</t>
  </si>
  <si>
    <t>Zazdívka otvorů pl do 0,09 m2 ve zdivu nadzákladovém cihlami pálenými tl do 600 mm</t>
  </si>
  <si>
    <t>kus</t>
  </si>
  <si>
    <t>-23796996</t>
  </si>
  <si>
    <t>Zazdívka otvorů ve zdivu nadzákladovém cihlami pálenými plochy přes 0,0225 m2 do 0,09 m2, ve zdi tl. přes 450 do 600 mm</t>
  </si>
  <si>
    <t>VV</t>
  </si>
  <si>
    <t>WAW</t>
  </si>
  <si>
    <t>13</t>
  </si>
  <si>
    <t>310238211</t>
  </si>
  <si>
    <t>Zazdívka otvorů pl do 1 m2 ve zdivu nadzákladovém cihlami pálenými na MVC</t>
  </si>
  <si>
    <t>m3</t>
  </si>
  <si>
    <t>-1594090357</t>
  </si>
  <si>
    <t>Zazdívka otvorů ve zdivu nadzákladovém cihlami pálenými plochy přes 0,25 m2 do 1 m2 na maltu vápenocementovou</t>
  </si>
  <si>
    <t>okno</t>
  </si>
  <si>
    <t>0,6*1,6*0,6</t>
  </si>
  <si>
    <t>319202331</t>
  </si>
  <si>
    <t>Vyrovnání nerovného povrchu zdiva tl do 150 mm přizděním</t>
  </si>
  <si>
    <t>m2</t>
  </si>
  <si>
    <t>-910275675</t>
  </si>
  <si>
    <t>Vyrovnání nerovného povrchu vnitřního i vnějšího zdiva přizděním, tl. přes 80 do 150 mm</t>
  </si>
  <si>
    <t>62</t>
  </si>
  <si>
    <t>Úprava povrchů vnější</t>
  </si>
  <si>
    <t>622131101.1</t>
  </si>
  <si>
    <t>Fixace stáv omítek zpevnovačí na bázi organokřemičitanů</t>
  </si>
  <si>
    <t>-830285711</t>
  </si>
  <si>
    <t>uliční</t>
  </si>
  <si>
    <t>(281+118+187+2096)*0,25</t>
  </si>
  <si>
    <t>622321341</t>
  </si>
  <si>
    <t>Vápenocementová omítka štuková dvouvrstvá vnějších stěn nanášená strojně</t>
  </si>
  <si>
    <t>1005926976</t>
  </si>
  <si>
    <t>Omítka vápenocementová vnějších ploch nanášená strojně dvouvrstvá, tloušťky jádrové omítky do 15 mm a tloušťky štuku do 3 mm štuková stěn</t>
  </si>
  <si>
    <t>PSC</t>
  </si>
  <si>
    <t xml:space="preserve">Poznámka k souboru cen:_x000d_
1. Pro ocenění nanášení omítky v tloušťce jádrové omítky přes 15 mm se použije příplatek za každých_x000d_
 dalších i započatých 5 mm._x000d_
2. Podkladní a spojovací vrstvy se oceňují cenami souboru cen 62.13-1... této části katalogu._x000d_
</t>
  </si>
  <si>
    <t>281+118</t>
  </si>
  <si>
    <t>622321391</t>
  </si>
  <si>
    <t>Příplatek k vápenocementové omítce vnějších stěn za každých dalších 5 mm tloušťky strojně</t>
  </si>
  <si>
    <t>-1127673880</t>
  </si>
  <si>
    <t>Omítka vápenocementová vnějších ploch nanášená strojně Příplatek k cenám za každých dalších i započatých 5 mm tloušťky omítky přes 15 mm stěn</t>
  </si>
  <si>
    <t>281*2+118*2</t>
  </si>
  <si>
    <t>622325603</t>
  </si>
  <si>
    <t>Oprava vnější vápenné štukové omítky členitosti 5 v rozsahu do 30%</t>
  </si>
  <si>
    <t>1470463149</t>
  </si>
  <si>
    <t>Oprava vápenné omítky vnějších ploch stupně členitosti 5 štukové, v rozsahu opravované plochy přes 20 do 30%</t>
  </si>
  <si>
    <t>2096</t>
  </si>
  <si>
    <t>8</t>
  </si>
  <si>
    <t>622325609</t>
  </si>
  <si>
    <t>Oprava vnější vápenné štukové omítky členitosti 5 v rozsahu do 100%</t>
  </si>
  <si>
    <t>-164875004</t>
  </si>
  <si>
    <t>Oprava vápenné omítky vnějších ploch stupně členitosti 5 štukové, v rozsahu opravované plochy přes 80 do 100%</t>
  </si>
  <si>
    <t>187</t>
  </si>
  <si>
    <t>9</t>
  </si>
  <si>
    <t>62232591</t>
  </si>
  <si>
    <t>Přípl za provedení skladby pro plochy namáhané stékající vodou - skladba 2</t>
  </si>
  <si>
    <t>-572876663</t>
  </si>
  <si>
    <t>předpoklad</t>
  </si>
  <si>
    <t>2682*0,3</t>
  </si>
  <si>
    <t>10</t>
  </si>
  <si>
    <t>62232592</t>
  </si>
  <si>
    <t>Přípl za provedení skladby pro plochy namáhané vzlínající vodou - skladba 3</t>
  </si>
  <si>
    <t>-259702825</t>
  </si>
  <si>
    <t>2682*0,1</t>
  </si>
  <si>
    <t>11</t>
  </si>
  <si>
    <t>622125101</t>
  </si>
  <si>
    <t>Vyplnění spár cementovou maltou vnějších stěn z cihel</t>
  </si>
  <si>
    <t>-1532937443</t>
  </si>
  <si>
    <t>Vyplnění spár vnějších povrchů z cihel, cementovou maltou stěn</t>
  </si>
  <si>
    <t xml:space="preserve">Poznámka k souboru cen:_x000d_
1. Ceny jsou určeny pro ocenění vyplnění spár ploch určených k omítání, průměrné hloubky výplně_x000d_
 spáry do 30 mm._x000d_
</t>
  </si>
  <si>
    <t>uliční - režné cihly</t>
  </si>
  <si>
    <t>85</t>
  </si>
  <si>
    <t>12</t>
  </si>
  <si>
    <t>629995211</t>
  </si>
  <si>
    <t>Očištění vnějších ploch otryskáním nesušeným křemičitým pískem omítnutého povrchu</t>
  </si>
  <si>
    <t>664139840</t>
  </si>
  <si>
    <t>Očištění vnějších ploch tryskáním křemičitým pískem nesušeným ( metodou torbo tryskání), povrchu omítnutého</t>
  </si>
  <si>
    <t xml:space="preserve">Poznámka k souboru cen:_x000d_
1. Povrchy z kamene přírodního tvrdého jsou např. ze žuly, z kamene měkkého např. z pískovce,_x000d_
 vápence, travertinu apod._x000d_
2. Cenu 629 99-5215 lze použít i pro tryskání povrchu z lícových cihel._x000d_
</t>
  </si>
  <si>
    <t>281+118+187+2096</t>
  </si>
  <si>
    <t>629995101</t>
  </si>
  <si>
    <t>Očištění vnějších ploch tlakovou vodou</t>
  </si>
  <si>
    <t>898562153</t>
  </si>
  <si>
    <t>Očištění vnějších ploch tlakovou vodou omytím</t>
  </si>
  <si>
    <t>14</t>
  </si>
  <si>
    <t>629995201</t>
  </si>
  <si>
    <t>Očištění vnějších ploch otryskáním sušeným křemičitým pískem</t>
  </si>
  <si>
    <t>-1606857177</t>
  </si>
  <si>
    <t>Očištění vnějších ploch tryskáním křemičitým pískem sušeným</t>
  </si>
  <si>
    <t>62291</t>
  </si>
  <si>
    <t>Přípl k omítkám stěn za omítkové lišty, překrytí přechodů perlinkou, tmelení prasklin, zakrývání otvorů</t>
  </si>
  <si>
    <t>1288778455</t>
  </si>
  <si>
    <t>85+281+118+187+2096</t>
  </si>
  <si>
    <t>Ostatní konstrukce a práce-bourání</t>
  </si>
  <si>
    <t>16</t>
  </si>
  <si>
    <t>941211112</t>
  </si>
  <si>
    <t>Montáž lešení řadového rámového lehkého zatížení do 200 kg/m2 š do 0,9 m v do 25 m</t>
  </si>
  <si>
    <t>394179037</t>
  </si>
  <si>
    <t>Montáž lešení řadového rámového lehkého pracovního s podlahami s provozním zatížením tř. 3 do 200 kg/m2 šířky tř. SW06 přes 0,6 do 0,9 m, výšky přes 10 do 25 m</t>
  </si>
  <si>
    <t xml:space="preserve">Poznámka k souboru cen:_x000d_
1. V ceně jsou započteny i náklady na kotvení lešení._x000d_
2. Montáž lešení řadového rámového lehkého výšky přes 40 m se oceňuje individuálně._x000d_
3. Šířkou se rozumí půdorysná vzdálenost, měřená od vnitřního líce sloupků zábradlí k protilehlému_x000d_
 volnému okraji podlahy nebo mezi vnitřními líci._x000d_
</t>
  </si>
  <si>
    <t>(85+281+118+187+2096)*1,2</t>
  </si>
  <si>
    <t>17</t>
  </si>
  <si>
    <t>941211211</t>
  </si>
  <si>
    <t>Příplatek k lešení řadovému rámovému lehkému š 0,9 m v do 25 m za první a ZKD den použití</t>
  </si>
  <si>
    <t>-856805470</t>
  </si>
  <si>
    <t>3320,4*60 'Přepočtené koeficientem množství</t>
  </si>
  <si>
    <t>18</t>
  </si>
  <si>
    <t>941211812</t>
  </si>
  <si>
    <t>Demontáž lešení řadového rámového lehkého zatížení do 200 kg/m2 š do 0,9 m v do 25 m</t>
  </si>
  <si>
    <t>-1741909500</t>
  </si>
  <si>
    <t>Demontáž lešení řadového rámového lehkého pracovního s provozním zatížením tř. 3 do 200 kg/m2 šířky tř. SW06 přes 0,6 do 0,9 m, výšky přes 10 do 25 m</t>
  </si>
  <si>
    <t xml:space="preserve">Poznámka k souboru cen:_x000d_
1. Demontáž lešení řadového rámového lehkého výšky přes 40 m se oceňuje individuálně._x000d_
</t>
  </si>
  <si>
    <t>19</t>
  </si>
  <si>
    <t>944511111</t>
  </si>
  <si>
    <t>Montáž ochranné sítě z textilie z umělých vláken</t>
  </si>
  <si>
    <t>-1143343150</t>
  </si>
  <si>
    <t>Montáž ochranné sítě zavěšené na konstrukci lešení z textilie z umělých vláken</t>
  </si>
  <si>
    <t>20</t>
  </si>
  <si>
    <t>944511211</t>
  </si>
  <si>
    <t>Příplatek k ochranné síti za první a ZKD den použití</t>
  </si>
  <si>
    <t>633090329</t>
  </si>
  <si>
    <t>Montáž ochranné sítě Příplatek za první a každý další den použití sítě k ceně -1111</t>
  </si>
  <si>
    <t>944511811</t>
  </si>
  <si>
    <t>Demontáž ochranné sítě z textilie z umělých vláken</t>
  </si>
  <si>
    <t>1207335114</t>
  </si>
  <si>
    <t>Demontáž ochranné sítě zavěšené na konstrukci lešení z textilie z umělých vláken</t>
  </si>
  <si>
    <t>22</t>
  </si>
  <si>
    <t>991</t>
  </si>
  <si>
    <t>Ochrana a zakrytí stáv konstrukcí a prvků proti poškození</t>
  </si>
  <si>
    <t>hod</t>
  </si>
  <si>
    <t>925305904</t>
  </si>
  <si>
    <t>Rozkrytí stáv střešní kce, vč vyřezání dřev kcí, zakrytí a opětovné uvedení do původního stavu</t>
  </si>
  <si>
    <t>96</t>
  </si>
  <si>
    <t>Bourání konstrukcí</t>
  </si>
  <si>
    <t>23</t>
  </si>
  <si>
    <t>967031733</t>
  </si>
  <si>
    <t>Přisekání plošné zdiva z cihel pálených na MV nebo MVC tl do 150 mm</t>
  </si>
  <si>
    <t>-25368358</t>
  </si>
  <si>
    <t>Přisekání (špicování) plošné nebo rovných ostění zdiva z cihel pálených plošné, na maltu vápennou nebo vápenocementovou, tl. na maltu vápennou nebo vápenocementovou, tl. do 150 mm</t>
  </si>
  <si>
    <t>24</t>
  </si>
  <si>
    <t>976074131</t>
  </si>
  <si>
    <t>Vybourání kotevních želez ze zdiva cihelného na MC</t>
  </si>
  <si>
    <t>-633256399</t>
  </si>
  <si>
    <t>Vybourání kovových madel, zábradlí, dvířek, zděří, kotevních želez kotevních želez zapuštěných do 300 mm, ve zdivu nebo dlažbě z cihel na maltu cementovou</t>
  </si>
  <si>
    <t xml:space="preserve">předpoklad </t>
  </si>
  <si>
    <t>25</t>
  </si>
  <si>
    <t>978015391</t>
  </si>
  <si>
    <t>Otlučení (osekání) vnější vápenné nebo vápenocementové omítky stupně členitosti 1 a 2 do 100%</t>
  </si>
  <si>
    <t>-1256625367</t>
  </si>
  <si>
    <t>Otlučení vápenných nebo vápenocementových omítek vnějších ploch s vyškrabáním spar a s očištěním zdiva stupně členitosti 1 a 2, v rozsahu přes 80 do 100 %</t>
  </si>
  <si>
    <t>26</t>
  </si>
  <si>
    <t>978019341</t>
  </si>
  <si>
    <t>Otlučení (osekání) vnější vápenné nebo vápenocementové omítky stupně členitosti 3 až 5 do 30%</t>
  </si>
  <si>
    <t>1625497615</t>
  </si>
  <si>
    <t>Otlučení vápenných nebo vápenocementových omítek vnějších ploch s vyškrabáním spar a s očištěním zdiva stupně členitosti 3 až 5, v rozsahu přes 20 do 30 %</t>
  </si>
  <si>
    <t>ulíiční</t>
  </si>
  <si>
    <t>27</t>
  </si>
  <si>
    <t>978019391</t>
  </si>
  <si>
    <t>Otlučení (osekání) vnější vápenné nebo vápenocementové omítky stupně členitosti 3 až 5 do 100%</t>
  </si>
  <si>
    <t>-1043699657</t>
  </si>
  <si>
    <t>Otlučení vápenných nebo vápenocementových omítek vnějších ploch s vyškrabáním spar a s očištěním zdiva stupně členitosti 3 až 5, v rozsahu přes 80 do 100 %</t>
  </si>
  <si>
    <t>28</t>
  </si>
  <si>
    <t>978023411</t>
  </si>
  <si>
    <t>Vyškrabání spár zdiva cihelného mimo komínového</t>
  </si>
  <si>
    <t>384919122</t>
  </si>
  <si>
    <t>Vyškrabání cementové malty ze spár zdiva cihelného mimo komínového</t>
  </si>
  <si>
    <t>99</t>
  </si>
  <si>
    <t>Přesun hmot</t>
  </si>
  <si>
    <t>29</t>
  </si>
  <si>
    <t>998011003</t>
  </si>
  <si>
    <t>Přesun hmot pro budovy zděné v do 24 m</t>
  </si>
  <si>
    <t>t</t>
  </si>
  <si>
    <t>-962775111</t>
  </si>
  <si>
    <t>Přesun hmot pro budovy občanské výstavby, bydlení, výrobu a služby s nosnou svislou konstrukcí zděnou z cihel, tvárnic nebo kamene vodorovná dopravní vzdálenost do 100 m pro budovy výšky přes 12 do 24 m</t>
  </si>
  <si>
    <t xml:space="preserve">Poznámka k souboru cen:_x000d_
1. Ceny -7001 až -7006 lze použít v případě, kdy dochází ke ztížení přesunu např. tím, že není_x000d_
 možné instalovat jeřáb._x000d_
2. K cenám -7001 až -7006 lze použít příplatky za zvětšený přesun -1014 až -1019, -2034 až -2039_x000d_
 nebo -2114 až 2119._x000d_
3. Jestliže pro svislý přesun používá zařízení investora (např. výtah v budově), užijí se pro_x000d_
 ocenění přesunu hmot ceny stanovené pro nejmenší výšku, tj. 6 m._x000d_
</t>
  </si>
  <si>
    <t>997</t>
  </si>
  <si>
    <t>Přesun sutě</t>
  </si>
  <si>
    <t>30</t>
  </si>
  <si>
    <t>997013115</t>
  </si>
  <si>
    <t>Vnitrostaveništní doprava suti a vybouraných hmot pro budovy v do 18 m s použitím mechanizace</t>
  </si>
  <si>
    <t>-1102697516</t>
  </si>
  <si>
    <t>Vnitrostaveništní doprava suti a vybouraných hmot vodorovně do 50 m svisle s použitím mechanizace pro budovy a haly výšky přes 15 do 18 m</t>
  </si>
  <si>
    <t xml:space="preserve">Poznámka k souboru cen:_x000d_
1. V cenách -3111 až -3217 jsou započteny i náklady na:_x000d_
 a) vodorovnou dopravu na uvedenou vzdálenost,_x000d_
 b) svislou dopravu pro uvedenou výšku budovy,_x000d_
 c) naložení na vodorovný dopravní prostředek pro odvoz na skládku nebo meziskládku,_x000d_
 d) náklady na rozhrnutí a urovnání suti na dopravním prostředku._x000d_
2. Jestliže se pro svislý přesun použije shoz nebo zařízení investora (např. výtah v budově), užije_x000d_
 se pro ocenění dopravy suti cena -3111 (pro nejmenší výšku, tj. 6 m)._x000d_
3. Montáž, demontáž a pronájem shozu se ocení cenami souboru cen 997 01-33 Shoz suti._x000d_
4. Ceny -3151 až -3162 lze použít v případě, kdy dochází ke ztížení dopravy suti např. tím, že není_x000d_
 možné instalovat jeřáb._x000d_
</t>
  </si>
  <si>
    <t>31</t>
  </si>
  <si>
    <t>997013501</t>
  </si>
  <si>
    <t>Odvoz suti a vybouraných hmot na skládku nebo meziskládku do 1 km se složením</t>
  </si>
  <si>
    <t>-1234460406</t>
  </si>
  <si>
    <t>32</t>
  </si>
  <si>
    <t>997013509</t>
  </si>
  <si>
    <t>Příplatek k odvozu suti a vybouraných hmot na skládku ZKD 1 km přes 1 km</t>
  </si>
  <si>
    <t>-1137643447</t>
  </si>
  <si>
    <t>Odvoz suti a vybouraných hmot na skládku nebo meziskládku se složením, na vzdálenost Příplatek k ceně za každý další i započatý 1 km přes 1 km</t>
  </si>
  <si>
    <t>101,85*15 'Přepočtené koeficientem množství</t>
  </si>
  <si>
    <t>33</t>
  </si>
  <si>
    <t>997013603</t>
  </si>
  <si>
    <t>Poplatek za uložení na skládce (skládkovné) stavebního odpadu cihelného kód odpadu 17 01 02</t>
  </si>
  <si>
    <t>1984188555</t>
  </si>
  <si>
    <t>Poplatek za uložení stavebního odpadu na skládce (skládkovné) cihelného zatříděného do Katalogu odpadů pod kódem 17 01 02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</si>
  <si>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</si>
  <si>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34</t>
  </si>
  <si>
    <t>997013631</t>
  </si>
  <si>
    <t>Poplatek za uložení na skládce (skládkovné) stavebního odpadu směsného kód odpadu 17 09 04</t>
  </si>
  <si>
    <t>1213317465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</si>
  <si>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</si>
  <si>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</si>
  <si>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</si>
  <si>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764</t>
  </si>
  <si>
    <t>Konstrukce klempířské</t>
  </si>
  <si>
    <t>35</t>
  </si>
  <si>
    <t>764002841</t>
  </si>
  <si>
    <t>Demontáž oplechování horních ploch zdí a nadezdívek do suti</t>
  </si>
  <si>
    <t>m</t>
  </si>
  <si>
    <t>970021617</t>
  </si>
  <si>
    <t>Demontáž klempířských konstrukcí oplechování horních ploch zdí a nadezdívek do suti</t>
  </si>
  <si>
    <t>36</t>
  </si>
  <si>
    <t>764002851</t>
  </si>
  <si>
    <t>Demontáž oplechování parapetů do suti</t>
  </si>
  <si>
    <t>2051999467</t>
  </si>
  <si>
    <t>Demontáž klempířských konstrukcí oplechování parapetů do suti</t>
  </si>
  <si>
    <t>37</t>
  </si>
  <si>
    <t>764002861</t>
  </si>
  <si>
    <t>Demontáž oplechování říms a ozdobných prvků do suti</t>
  </si>
  <si>
    <t>953379385</t>
  </si>
  <si>
    <t>Demontáž klempířských konstrukcí oplechování říms do suti</t>
  </si>
  <si>
    <t>212,2+230</t>
  </si>
  <si>
    <t>38</t>
  </si>
  <si>
    <t>764216646</t>
  </si>
  <si>
    <t>Oplechování rovných parapetů celoplošně lepené z Pz s povrchovou úpravou rš 500 mm</t>
  </si>
  <si>
    <t>-1109407393</t>
  </si>
  <si>
    <t>Oplechování parapetů z pozinkovaného plechu s povrchovou úpravou rovných celoplošně lepené, bez rohů rš 500 mm</t>
  </si>
  <si>
    <t>kl1</t>
  </si>
  <si>
    <t>2,2*36</t>
  </si>
  <si>
    <t>kl6</t>
  </si>
  <si>
    <t>2*36</t>
  </si>
  <si>
    <t>Součet</t>
  </si>
  <si>
    <t>39</t>
  </si>
  <si>
    <t>764216667</t>
  </si>
  <si>
    <t>Příplatek za zvýšenou pracnost oplechování rohů rovných parapetů z PZ s povrch úpravou rš přes 400mm</t>
  </si>
  <si>
    <t>584086408</t>
  </si>
  <si>
    <t>Oplechování parapetů z pozinkovaného plechu s povrchovou úpravou rovných celoplošně lepené, bez rohů Příplatek k cenám za zvýšenou pracnost při provedení rohu nebo koutu přes rš 400 mm</t>
  </si>
  <si>
    <t>40</t>
  </si>
  <si>
    <t>764218624</t>
  </si>
  <si>
    <t>Oplechování rovné římsy celoplošně lepené z Pz s upraveným povrchem rš 330 mm</t>
  </si>
  <si>
    <t>-554179131</t>
  </si>
  <si>
    <t>Oplechování říms a ozdobných prvků z pozinkovaného plechu s povrchovou úpravou rovných, bez rohů celoplošně lepené rš 330 mm</t>
  </si>
  <si>
    <t xml:space="preserve">Poznámka k souboru cen:_x000d_
1. Ceny lze použít pro ocenění oplechování římsy pod nadřímsovým žlabem._x000d_
</t>
  </si>
  <si>
    <t>kl2</t>
  </si>
  <si>
    <t>2,7*36</t>
  </si>
  <si>
    <t>kl4</t>
  </si>
  <si>
    <t>115</t>
  </si>
  <si>
    <t>41</t>
  </si>
  <si>
    <t>764218626</t>
  </si>
  <si>
    <t>Oplechování rovné římsy celoplošně lepené z Pz s upraveným povrchem rš 500 mm</t>
  </si>
  <si>
    <t>1188839417</t>
  </si>
  <si>
    <t>Oplechování říms a ozdobných prvků z pozinkovaného plechu s povrchovou úpravou rovných, bez rohů celoplošně lepené rš 500 mm</t>
  </si>
  <si>
    <t>kl3</t>
  </si>
  <si>
    <t>kl5</t>
  </si>
  <si>
    <t>767</t>
  </si>
  <si>
    <t>Konstrukce zámečnické</t>
  </si>
  <si>
    <t>42</t>
  </si>
  <si>
    <t>KO-R01</t>
  </si>
  <si>
    <t>Restaurování stáv kov nápisu "1906"</t>
  </si>
  <si>
    <t>181095062</t>
  </si>
  <si>
    <t>43</t>
  </si>
  <si>
    <t>KO-R02</t>
  </si>
  <si>
    <t>Restaurování stáv prapor žerdě, dl.4,3m</t>
  </si>
  <si>
    <t>1928422093</t>
  </si>
  <si>
    <t>44</t>
  </si>
  <si>
    <t>ZA1</t>
  </si>
  <si>
    <t>Repase, očištění a doplnění stáv výplně sklep okna, vel.900/450</t>
  </si>
  <si>
    <t>713076655</t>
  </si>
  <si>
    <t>782</t>
  </si>
  <si>
    <t>Dokončovací práce - obklady z kamene</t>
  </si>
  <si>
    <t>45</t>
  </si>
  <si>
    <t>Ka1</t>
  </si>
  <si>
    <t>Očištění, repase a doplnění stáv kamen stupně, dl.1900</t>
  </si>
  <si>
    <t>-1672148006</t>
  </si>
  <si>
    <t>46</t>
  </si>
  <si>
    <t>KA2</t>
  </si>
  <si>
    <t>Očištění, repase a doplnění stáv kamen stupně, dl.1500</t>
  </si>
  <si>
    <t>-346338917</t>
  </si>
  <si>
    <t>47</t>
  </si>
  <si>
    <t>KA3</t>
  </si>
  <si>
    <t>Očištění, repase a doplnění stáv kamen schodiště - 3 stupně, dl.1700</t>
  </si>
  <si>
    <t>-1029899053</t>
  </si>
  <si>
    <t>783</t>
  </si>
  <si>
    <t>Dokončovací práce - nátěry</t>
  </si>
  <si>
    <t>48</t>
  </si>
  <si>
    <t>783823145</t>
  </si>
  <si>
    <t>Penetrační silikonový nátěr lícového zdiva</t>
  </si>
  <si>
    <t>2039987295</t>
  </si>
  <si>
    <t>Penetrační nátěr omítek hladkých zdiva lícového silikonový</t>
  </si>
  <si>
    <t>49</t>
  </si>
  <si>
    <t>783823137</t>
  </si>
  <si>
    <t>Penetrační vápenný nátěr hladkých nebo štukových omítek</t>
  </si>
  <si>
    <t>-203247070</t>
  </si>
  <si>
    <t>Penetrační nátěr omítek hladkých omítek hladkých, zrnitých tenkovrstvých nebo štukových stupně členitosti 1 a 2 vápenný</t>
  </si>
  <si>
    <t>50</t>
  </si>
  <si>
    <t>783823187</t>
  </si>
  <si>
    <t>Penetrační vápenný nátěr omítek stupně členitosti 5</t>
  </si>
  <si>
    <t>-2077932812</t>
  </si>
  <si>
    <t>Penetrační nátěr omítek hladkých omítek hladkých, zrnitých tenkovrstvých nebo štukových stupně členitosti 5 vápenný</t>
  </si>
  <si>
    <t>187+2096</t>
  </si>
  <si>
    <t>51</t>
  </si>
  <si>
    <t>783826655</t>
  </si>
  <si>
    <t>Hydrofobizační transparentní silikonový nátěr lícového zdiva</t>
  </si>
  <si>
    <t>2021920937</t>
  </si>
  <si>
    <t>Hydrofobizační nátěr omítek silikonový, transparentní, povrchů hladkých lícového zdiva</t>
  </si>
  <si>
    <t>85*2</t>
  </si>
  <si>
    <t>52</t>
  </si>
  <si>
    <t>783827427</t>
  </si>
  <si>
    <t>Krycí dvojnásobný vápenný nátěr omítek stupně členitosti 1 a 2</t>
  </si>
  <si>
    <t>45818408</t>
  </si>
  <si>
    <t>Krycí (ochranný ) nátěr omítek dvojnásobný hladkých omítek hladkých, zrnitých tenkovrstvých nebo štukových stupně členitosti 1 a 2 vápenný</t>
  </si>
  <si>
    <t>53</t>
  </si>
  <si>
    <t>783827487</t>
  </si>
  <si>
    <t>Krycí dvojnásobný vápenný nátěr omítek stupně členitosti 5</t>
  </si>
  <si>
    <t>958434151</t>
  </si>
  <si>
    <t>Krycí (ochranný ) nátěr omítek dvojnásobný hladkých omítek hladkých, zrnitých tenkovrstvých nebo štukových stupně členitosti 5 vápenný</t>
  </si>
  <si>
    <t>799</t>
  </si>
  <si>
    <t>Ostatní práce</t>
  </si>
  <si>
    <t>54</t>
  </si>
  <si>
    <t>Š1</t>
  </si>
  <si>
    <t>Repase a doplnění stáv štukových prvků - Š01-23, mimo Š02 a Š03</t>
  </si>
  <si>
    <t>1727265503</t>
  </si>
  <si>
    <t>55</t>
  </si>
  <si>
    <t>Š2</t>
  </si>
  <si>
    <t>Repase a doplnění stáv štukových prvků - Š02</t>
  </si>
  <si>
    <t>-2001697900</t>
  </si>
  <si>
    <t>56</t>
  </si>
  <si>
    <t>Š3</t>
  </si>
  <si>
    <t>Repase a doplnění stáv štukových prvků - Š03</t>
  </si>
  <si>
    <t>1661907198</t>
  </si>
  <si>
    <t>57</t>
  </si>
  <si>
    <t>STI</t>
  </si>
  <si>
    <t>Repase a doplnění stáv štukových prvků - ST I-ST VII</t>
  </si>
  <si>
    <t>-474926816</t>
  </si>
  <si>
    <t>58</t>
  </si>
  <si>
    <t>RI</t>
  </si>
  <si>
    <t>Restaurování a doplnění stáv štukových prvků - R I-R XI</t>
  </si>
  <si>
    <t>1491054039</t>
  </si>
  <si>
    <t>SEZNAM FIGUR</t>
  </si>
  <si>
    <t>Výměra</t>
  </si>
  <si>
    <t xml:space="preserve"> 01</t>
  </si>
  <si>
    <t>D1</t>
  </si>
  <si>
    <t>dveře 60/197</t>
  </si>
  <si>
    <t>0,65*2,05</t>
  </si>
  <si>
    <t>D2</t>
  </si>
  <si>
    <t>dveře 70/197</t>
  </si>
  <si>
    <t>0,75*2,05</t>
  </si>
  <si>
    <t>D3</t>
  </si>
  <si>
    <t>dveře 80/197</t>
  </si>
  <si>
    <t>0,85*2,05</t>
  </si>
  <si>
    <t>D4</t>
  </si>
  <si>
    <t>dveře 90/197</t>
  </si>
  <si>
    <t>0,95*2,05</t>
  </si>
  <si>
    <t>2,56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</si>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</sst>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12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ROUND(AG54,1)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1)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1)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1)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1)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1)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1)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1)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349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Oprava fasád ZŠ Podmostní, Plzeň -  NEUZNATELNÉ NÁKLADY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Plzeň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10. 11. 2020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ZŠ Podmostní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Arch. Martin Kondr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Tomáš Chlumecký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ROUND(SUM(AG55:AG56),1)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ROUND(SUM(AS55:AS56),1)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ROUND(SUM(AZ55:AZ56),1)</f>
        <v>0</v>
      </c>
      <c r="BA54" s="107">
        <f>ROUND(SUM(BA55:BA56),1)</f>
        <v>0</v>
      </c>
      <c r="BB54" s="107">
        <f>ROUND(SUM(BB55:BB56),1)</f>
        <v>0</v>
      </c>
      <c r="BC54" s="107">
        <f>ROUND(SUM(BC55:BC56),1)</f>
        <v>0</v>
      </c>
      <c r="BD54" s="109">
        <f>ROUND(SUM(BD55:BD56),1)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Vedlejší a ostatní 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'00 - Vedlejší a ostatní n...'!P80</f>
        <v>0</v>
      </c>
      <c r="AV55" s="121">
        <f>'00 - Vedlejší a ostatní n...'!J33</f>
        <v>0</v>
      </c>
      <c r="AW55" s="121">
        <f>'00 - Vedlejší a ostatní n...'!J34</f>
        <v>0</v>
      </c>
      <c r="AX55" s="121">
        <f>'00 - Vedlejší a ostatní n...'!J35</f>
        <v>0</v>
      </c>
      <c r="AY55" s="121">
        <f>'00 - Vedlejší a ostatní n...'!J36</f>
        <v>0</v>
      </c>
      <c r="AZ55" s="121">
        <f>'00 - Vedlejší a ostatní n...'!F33</f>
        <v>0</v>
      </c>
      <c r="BA55" s="121">
        <f>'00 - Vedlejší a ostatní n...'!F34</f>
        <v>0</v>
      </c>
      <c r="BB55" s="121">
        <f>'00 - Vedlejší a ostatní n...'!F35</f>
        <v>0</v>
      </c>
      <c r="BC55" s="121">
        <f>'00 - Vedlejší a ostatní n...'!F36</f>
        <v>0</v>
      </c>
      <c r="BD55" s="123">
        <f>'00 - Vedlejší a ostatní n...'!F37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Architektonické a st...'!J30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'01 - Architektonické a st...'!P92</f>
        <v>0</v>
      </c>
      <c r="AV56" s="126">
        <f>'01 - Architektonické a st...'!J33</f>
        <v>0</v>
      </c>
      <c r="AW56" s="126">
        <f>'01 - Architektonické a st...'!J34</f>
        <v>0</v>
      </c>
      <c r="AX56" s="126">
        <f>'01 - Architektonické a st...'!J35</f>
        <v>0</v>
      </c>
      <c r="AY56" s="126">
        <f>'01 - Architektonické a st...'!J36</f>
        <v>0</v>
      </c>
      <c r="AZ56" s="126">
        <f>'01 - Architektonické a st...'!F33</f>
        <v>0</v>
      </c>
      <c r="BA56" s="126">
        <f>'01 - Architektonické a st...'!F34</f>
        <v>0</v>
      </c>
      <c r="BB56" s="126">
        <f>'01 - Architektonické a st...'!F35</f>
        <v>0</v>
      </c>
      <c r="BC56" s="126">
        <f>'01 - Architektonické a st...'!F36</f>
        <v>0</v>
      </c>
      <c r="BD56" s="128">
        <f>'01 - Architektonické a st...'!F37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70SPWYVK3PXGHAhJyNvPT2hn0WlnM+plRecsX+MJ2RcRWJxm/f3CPk4yBdEHmBeqwI/Fw8h3io4uvL+ziw+5hA==" hashValue="ia++geXjBl5o6Kxr6IgA9K2+2yzBnRt6sTM6FewOC3Jqfa6/HUQmIjJxZcHYZU6QAz5tu7w5rjwFtmWWmSsPf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 - Vedlejší a ostatní n...'!C2" display="/"/>
    <hyperlink ref="A56" location="'01 - Architektonické a 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86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 xml:space="preserve">Oprava fasád ZŠ Podmostní, Plzeň -  NEUZNATELNÉ NÁKLADY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89</v>
      </c>
      <c r="G12" s="39"/>
      <c r="H12" s="39"/>
      <c r="I12" s="141" t="s">
        <v>23</v>
      </c>
      <c r="J12" s="142" t="str">
        <f>'Rekapitulace stavby'!AN8</f>
        <v>10. 11. 2020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>ZŠ Podmostní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tr">
        <f>IF('Rekapitulace stavby'!AN16="","",'Rekapitulace stavby'!AN16)</f>
        <v/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>Ing. Arch. Martin Kondr</v>
      </c>
      <c r="F21" s="39"/>
      <c r="G21" s="39"/>
      <c r="H21" s="39"/>
      <c r="I21" s="141" t="s">
        <v>28</v>
      </c>
      <c r="J21" s="140" t="str">
        <f>IF('Rekapitulace stavby'!AN17="","",'Rekapitulace stavby'!AN17)</f>
        <v/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>Tomáš Chlumecký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ROUND(J80, 1)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ROUND((SUM(BE80:BE94)),  1)</f>
        <v>0</v>
      </c>
      <c r="G33" s="39"/>
      <c r="H33" s="39"/>
      <c r="I33" s="156">
        <v>0.20999999999999999</v>
      </c>
      <c r="J33" s="155">
        <f>ROUND(((SUM(BE80:BE94))*I33),  1)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ROUND((SUM(BF80:BF94)),  1)</f>
        <v>0</v>
      </c>
      <c r="G34" s="39"/>
      <c r="H34" s="39"/>
      <c r="I34" s="156">
        <v>0.14999999999999999</v>
      </c>
      <c r="J34" s="155">
        <f>ROUND(((SUM(BF80:BF94))*I34),  1)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ROUND((SUM(BG80:BG94)),  1)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ROUND((SUM(BH80:BH94)),  1)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ROUND((SUM(BI80:BI94)),  1)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 xml:space="preserve">Oprava fasád ZŠ Podmostní, Plzeň -  NEUZNATELNÉ NÁKLADY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Vedlejší a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10. 11. 2020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ZŠ Podmostní</v>
      </c>
      <c r="G54" s="41"/>
      <c r="H54" s="41"/>
      <c r="I54" s="141" t="s">
        <v>31</v>
      </c>
      <c r="J54" s="37" t="str">
        <f>E21</f>
        <v>Ing. Arch. Martin Kondr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Tomáš Chlumecký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J80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77"/>
      <c r="C60" s="178"/>
      <c r="D60" s="179" t="s">
        <v>94</v>
      </c>
      <c r="E60" s="180"/>
      <c r="F60" s="180"/>
      <c r="G60" s="180"/>
      <c r="H60" s="180"/>
      <c r="I60" s="181"/>
      <c r="J60" s="182">
        <f>J81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137"/>
      <c r="J61" s="41"/>
      <c r="K61" s="41"/>
      <c r="L61" s="13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167"/>
      <c r="J62" s="61"/>
      <c r="K62" s="6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170"/>
      <c r="J66" s="63"/>
      <c r="K66" s="63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95</v>
      </c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1" t="str">
        <f>E7</f>
        <v xml:space="preserve">Oprava fasád ZŠ Podmostní, Plzeň -  NEUZNATELNÉ NÁKLADY</v>
      </c>
      <c r="F70" s="33"/>
      <c r="G70" s="33"/>
      <c r="H70" s="33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87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Vedlejší a ostatní náklady</v>
      </c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141" t="s">
        <v>23</v>
      </c>
      <c r="J74" s="73" t="str">
        <f>IF(J12="","",J12)</f>
        <v>10. 11. 2020</v>
      </c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25</v>
      </c>
      <c r="D76" s="41"/>
      <c r="E76" s="41"/>
      <c r="F76" s="28" t="str">
        <f>E15</f>
        <v>ZŠ Podmostní</v>
      </c>
      <c r="G76" s="41"/>
      <c r="H76" s="41"/>
      <c r="I76" s="141" t="s">
        <v>31</v>
      </c>
      <c r="J76" s="37" t="str">
        <f>E21</f>
        <v>Ing. Arch. Martin Kondr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141" t="s">
        <v>34</v>
      </c>
      <c r="J77" s="37" t="str">
        <f>E24</f>
        <v>Tomáš Chlumecký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84"/>
      <c r="B79" s="185"/>
      <c r="C79" s="186" t="s">
        <v>96</v>
      </c>
      <c r="D79" s="187" t="s">
        <v>57</v>
      </c>
      <c r="E79" s="187" t="s">
        <v>53</v>
      </c>
      <c r="F79" s="187" t="s">
        <v>54</v>
      </c>
      <c r="G79" s="187" t="s">
        <v>97</v>
      </c>
      <c r="H79" s="187" t="s">
        <v>98</v>
      </c>
      <c r="I79" s="188" t="s">
        <v>99</v>
      </c>
      <c r="J79" s="187" t="s">
        <v>92</v>
      </c>
      <c r="K79" s="189" t="s">
        <v>100</v>
      </c>
      <c r="L79" s="190"/>
      <c r="M79" s="93" t="s">
        <v>19</v>
      </c>
      <c r="N79" s="94" t="s">
        <v>42</v>
      </c>
      <c r="O79" s="94" t="s">
        <v>101</v>
      </c>
      <c r="P79" s="94" t="s">
        <v>102</v>
      </c>
      <c r="Q79" s="94" t="s">
        <v>103</v>
      </c>
      <c r="R79" s="94" t="s">
        <v>104</v>
      </c>
      <c r="S79" s="94" t="s">
        <v>105</v>
      </c>
      <c r="T79" s="95" t="s">
        <v>106</v>
      </c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</row>
    <row r="80" s="2" customFormat="1" ht="22.8" customHeight="1">
      <c r="A80" s="39"/>
      <c r="B80" s="40"/>
      <c r="C80" s="100" t="s">
        <v>107</v>
      </c>
      <c r="D80" s="41"/>
      <c r="E80" s="41"/>
      <c r="F80" s="41"/>
      <c r="G80" s="41"/>
      <c r="H80" s="41"/>
      <c r="I80" s="137"/>
      <c r="J80" s="191">
        <f>BK80</f>
        <v>0</v>
      </c>
      <c r="K80" s="41"/>
      <c r="L80" s="45"/>
      <c r="M80" s="96"/>
      <c r="N80" s="192"/>
      <c r="O80" s="97"/>
      <c r="P80" s="193">
        <f>P81</f>
        <v>0</v>
      </c>
      <c r="Q80" s="97"/>
      <c r="R80" s="193">
        <f>R81</f>
        <v>0</v>
      </c>
      <c r="S80" s="97"/>
      <c r="T80" s="194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93</v>
      </c>
      <c r="BK80" s="195">
        <f>BK81</f>
        <v>0</v>
      </c>
    </row>
    <row r="81" s="11" customFormat="1" ht="25.92" customHeight="1">
      <c r="A81" s="11"/>
      <c r="B81" s="196"/>
      <c r="C81" s="197"/>
      <c r="D81" s="198" t="s">
        <v>71</v>
      </c>
      <c r="E81" s="199" t="s">
        <v>108</v>
      </c>
      <c r="F81" s="199" t="s">
        <v>109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SUM(P82:P94)</f>
        <v>0</v>
      </c>
      <c r="Q81" s="204"/>
      <c r="R81" s="205">
        <f>SUM(R82:R94)</f>
        <v>0</v>
      </c>
      <c r="S81" s="204"/>
      <c r="T81" s="206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7" t="s">
        <v>80</v>
      </c>
      <c r="AT81" s="208" t="s">
        <v>71</v>
      </c>
      <c r="AU81" s="208" t="s">
        <v>72</v>
      </c>
      <c r="AY81" s="207" t="s">
        <v>110</v>
      </c>
      <c r="BK81" s="209">
        <f>SUM(BK82:BK94)</f>
        <v>0</v>
      </c>
    </row>
    <row r="82" s="2" customFormat="1" ht="16.5" customHeight="1">
      <c r="A82" s="39"/>
      <c r="B82" s="40"/>
      <c r="C82" s="210" t="s">
        <v>80</v>
      </c>
      <c r="D82" s="210" t="s">
        <v>111</v>
      </c>
      <c r="E82" s="211" t="s">
        <v>112</v>
      </c>
      <c r="F82" s="212" t="s">
        <v>113</v>
      </c>
      <c r="G82" s="213" t="s">
        <v>114</v>
      </c>
      <c r="H82" s="214">
        <v>1</v>
      </c>
      <c r="I82" s="215"/>
      <c r="J82" s="214">
        <f>ROUND(I82*H82,1)</f>
        <v>0</v>
      </c>
      <c r="K82" s="212" t="s">
        <v>115</v>
      </c>
      <c r="L82" s="45"/>
      <c r="M82" s="216" t="s">
        <v>19</v>
      </c>
      <c r="N82" s="217" t="s">
        <v>43</v>
      </c>
      <c r="O82" s="85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0" t="s">
        <v>116</v>
      </c>
      <c r="AT82" s="220" t="s">
        <v>111</v>
      </c>
      <c r="AU82" s="220" t="s">
        <v>80</v>
      </c>
      <c r="AY82" s="18" t="s">
        <v>110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8" t="s">
        <v>80</v>
      </c>
      <c r="BK82" s="221">
        <f>ROUND(I82*H82,1)</f>
        <v>0</v>
      </c>
      <c r="BL82" s="18" t="s">
        <v>116</v>
      </c>
      <c r="BM82" s="220" t="s">
        <v>117</v>
      </c>
    </row>
    <row r="83" s="2" customFormat="1">
      <c r="A83" s="39"/>
      <c r="B83" s="40"/>
      <c r="C83" s="41"/>
      <c r="D83" s="222" t="s">
        <v>118</v>
      </c>
      <c r="E83" s="41"/>
      <c r="F83" s="223" t="s">
        <v>119</v>
      </c>
      <c r="G83" s="41"/>
      <c r="H83" s="41"/>
      <c r="I83" s="137"/>
      <c r="J83" s="41"/>
      <c r="K83" s="41"/>
      <c r="L83" s="45"/>
      <c r="M83" s="224"/>
      <c r="N83" s="225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118</v>
      </c>
      <c r="AU83" s="18" t="s">
        <v>80</v>
      </c>
    </row>
    <row r="84" s="2" customFormat="1" ht="16.5" customHeight="1">
      <c r="A84" s="39"/>
      <c r="B84" s="40"/>
      <c r="C84" s="210" t="s">
        <v>82</v>
      </c>
      <c r="D84" s="210" t="s">
        <v>111</v>
      </c>
      <c r="E84" s="211" t="s">
        <v>120</v>
      </c>
      <c r="F84" s="212" t="s">
        <v>121</v>
      </c>
      <c r="G84" s="213" t="s">
        <v>114</v>
      </c>
      <c r="H84" s="214">
        <v>1</v>
      </c>
      <c r="I84" s="215"/>
      <c r="J84" s="214">
        <f>ROUND(I84*H84,1)</f>
        <v>0</v>
      </c>
      <c r="K84" s="212" t="s">
        <v>115</v>
      </c>
      <c r="L84" s="45"/>
      <c r="M84" s="216" t="s">
        <v>19</v>
      </c>
      <c r="N84" s="217" t="s">
        <v>43</v>
      </c>
      <c r="O84" s="85"/>
      <c r="P84" s="218">
        <f>O84*H84</f>
        <v>0</v>
      </c>
      <c r="Q84" s="218">
        <v>0</v>
      </c>
      <c r="R84" s="218">
        <f>Q84*H84</f>
        <v>0</v>
      </c>
      <c r="S84" s="218">
        <v>0</v>
      </c>
      <c r="T84" s="21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0" t="s">
        <v>116</v>
      </c>
      <c r="AT84" s="220" t="s">
        <v>111</v>
      </c>
      <c r="AU84" s="220" t="s">
        <v>80</v>
      </c>
      <c r="AY84" s="18" t="s">
        <v>110</v>
      </c>
      <c r="BE84" s="221">
        <f>IF(N84="základní",J84,0)</f>
        <v>0</v>
      </c>
      <c r="BF84" s="221">
        <f>IF(N84="snížená",J84,0)</f>
        <v>0</v>
      </c>
      <c r="BG84" s="221">
        <f>IF(N84="zákl. přenesená",J84,0)</f>
        <v>0</v>
      </c>
      <c r="BH84" s="221">
        <f>IF(N84="sníž. přenesená",J84,0)</f>
        <v>0</v>
      </c>
      <c r="BI84" s="221">
        <f>IF(N84="nulová",J84,0)</f>
        <v>0</v>
      </c>
      <c r="BJ84" s="18" t="s">
        <v>80</v>
      </c>
      <c r="BK84" s="221">
        <f>ROUND(I84*H84,1)</f>
        <v>0</v>
      </c>
      <c r="BL84" s="18" t="s">
        <v>116</v>
      </c>
      <c r="BM84" s="220" t="s">
        <v>122</v>
      </c>
    </row>
    <row r="85" s="2" customFormat="1">
      <c r="A85" s="39"/>
      <c r="B85" s="40"/>
      <c r="C85" s="41"/>
      <c r="D85" s="222" t="s">
        <v>118</v>
      </c>
      <c r="E85" s="41"/>
      <c r="F85" s="223" t="s">
        <v>123</v>
      </c>
      <c r="G85" s="41"/>
      <c r="H85" s="41"/>
      <c r="I85" s="137"/>
      <c r="J85" s="41"/>
      <c r="K85" s="41"/>
      <c r="L85" s="45"/>
      <c r="M85" s="224"/>
      <c r="N85" s="225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118</v>
      </c>
      <c r="AU85" s="18" t="s">
        <v>80</v>
      </c>
    </row>
    <row r="86" s="2" customFormat="1" ht="16.5" customHeight="1">
      <c r="A86" s="39"/>
      <c r="B86" s="40"/>
      <c r="C86" s="210" t="s">
        <v>124</v>
      </c>
      <c r="D86" s="210" t="s">
        <v>111</v>
      </c>
      <c r="E86" s="211" t="s">
        <v>125</v>
      </c>
      <c r="F86" s="212" t="s">
        <v>126</v>
      </c>
      <c r="G86" s="213" t="s">
        <v>114</v>
      </c>
      <c r="H86" s="214">
        <v>1</v>
      </c>
      <c r="I86" s="215"/>
      <c r="J86" s="214">
        <f>ROUND(I86*H86,1)</f>
        <v>0</v>
      </c>
      <c r="K86" s="212" t="s">
        <v>115</v>
      </c>
      <c r="L86" s="45"/>
      <c r="M86" s="216" t="s">
        <v>19</v>
      </c>
      <c r="N86" s="217" t="s">
        <v>43</v>
      </c>
      <c r="O86" s="85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0" t="s">
        <v>116</v>
      </c>
      <c r="AT86" s="220" t="s">
        <v>111</v>
      </c>
      <c r="AU86" s="220" t="s">
        <v>80</v>
      </c>
      <c r="AY86" s="18" t="s">
        <v>110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18" t="s">
        <v>80</v>
      </c>
      <c r="BK86" s="221">
        <f>ROUND(I86*H86,1)</f>
        <v>0</v>
      </c>
      <c r="BL86" s="18" t="s">
        <v>116</v>
      </c>
      <c r="BM86" s="220" t="s">
        <v>127</v>
      </c>
    </row>
    <row r="87" s="2" customFormat="1">
      <c r="A87" s="39"/>
      <c r="B87" s="40"/>
      <c r="C87" s="41"/>
      <c r="D87" s="222" t="s">
        <v>118</v>
      </c>
      <c r="E87" s="41"/>
      <c r="F87" s="223" t="s">
        <v>128</v>
      </c>
      <c r="G87" s="41"/>
      <c r="H87" s="41"/>
      <c r="I87" s="137"/>
      <c r="J87" s="41"/>
      <c r="K87" s="41"/>
      <c r="L87" s="45"/>
      <c r="M87" s="224"/>
      <c r="N87" s="22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118</v>
      </c>
      <c r="AU87" s="18" t="s">
        <v>80</v>
      </c>
    </row>
    <row r="88" s="2" customFormat="1" ht="16.5" customHeight="1">
      <c r="A88" s="39"/>
      <c r="B88" s="40"/>
      <c r="C88" s="210" t="s">
        <v>129</v>
      </c>
      <c r="D88" s="210" t="s">
        <v>111</v>
      </c>
      <c r="E88" s="211" t="s">
        <v>130</v>
      </c>
      <c r="F88" s="212" t="s">
        <v>131</v>
      </c>
      <c r="G88" s="213" t="s">
        <v>114</v>
      </c>
      <c r="H88" s="214">
        <v>1</v>
      </c>
      <c r="I88" s="215"/>
      <c r="J88" s="214">
        <f>ROUND(I88*H88,1)</f>
        <v>0</v>
      </c>
      <c r="K88" s="212" t="s">
        <v>115</v>
      </c>
      <c r="L88" s="45"/>
      <c r="M88" s="216" t="s">
        <v>19</v>
      </c>
      <c r="N88" s="217" t="s">
        <v>43</v>
      </c>
      <c r="O88" s="85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0" t="s">
        <v>116</v>
      </c>
      <c r="AT88" s="220" t="s">
        <v>111</v>
      </c>
      <c r="AU88" s="220" t="s">
        <v>80</v>
      </c>
      <c r="AY88" s="18" t="s">
        <v>110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8" t="s">
        <v>80</v>
      </c>
      <c r="BK88" s="221">
        <f>ROUND(I88*H88,1)</f>
        <v>0</v>
      </c>
      <c r="BL88" s="18" t="s">
        <v>116</v>
      </c>
      <c r="BM88" s="220" t="s">
        <v>132</v>
      </c>
    </row>
    <row r="89" s="2" customFormat="1">
      <c r="A89" s="39"/>
      <c r="B89" s="40"/>
      <c r="C89" s="41"/>
      <c r="D89" s="222" t="s">
        <v>118</v>
      </c>
      <c r="E89" s="41"/>
      <c r="F89" s="223" t="s">
        <v>133</v>
      </c>
      <c r="G89" s="41"/>
      <c r="H89" s="41"/>
      <c r="I89" s="137"/>
      <c r="J89" s="41"/>
      <c r="K89" s="41"/>
      <c r="L89" s="45"/>
      <c r="M89" s="224"/>
      <c r="N89" s="22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118</v>
      </c>
      <c r="AU89" s="18" t="s">
        <v>80</v>
      </c>
    </row>
    <row r="90" s="2" customFormat="1" ht="16.5" customHeight="1">
      <c r="A90" s="39"/>
      <c r="B90" s="40"/>
      <c r="C90" s="210" t="s">
        <v>134</v>
      </c>
      <c r="D90" s="210" t="s">
        <v>111</v>
      </c>
      <c r="E90" s="211" t="s">
        <v>135</v>
      </c>
      <c r="F90" s="212" t="s">
        <v>136</v>
      </c>
      <c r="G90" s="213" t="s">
        <v>114</v>
      </c>
      <c r="H90" s="214">
        <v>1</v>
      </c>
      <c r="I90" s="215"/>
      <c r="J90" s="214">
        <f>ROUND(I90*H90,1)</f>
        <v>0</v>
      </c>
      <c r="K90" s="212" t="s">
        <v>115</v>
      </c>
      <c r="L90" s="45"/>
      <c r="M90" s="216" t="s">
        <v>19</v>
      </c>
      <c r="N90" s="217" t="s">
        <v>43</v>
      </c>
      <c r="O90" s="85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0" t="s">
        <v>116</v>
      </c>
      <c r="AT90" s="220" t="s">
        <v>111</v>
      </c>
      <c r="AU90" s="220" t="s">
        <v>80</v>
      </c>
      <c r="AY90" s="18" t="s">
        <v>110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18" t="s">
        <v>80</v>
      </c>
      <c r="BK90" s="221">
        <f>ROUND(I90*H90,1)</f>
        <v>0</v>
      </c>
      <c r="BL90" s="18" t="s">
        <v>116</v>
      </c>
      <c r="BM90" s="220" t="s">
        <v>137</v>
      </c>
    </row>
    <row r="91" s="2" customFormat="1">
      <c r="A91" s="39"/>
      <c r="B91" s="40"/>
      <c r="C91" s="41"/>
      <c r="D91" s="222" t="s">
        <v>118</v>
      </c>
      <c r="E91" s="41"/>
      <c r="F91" s="223" t="s">
        <v>138</v>
      </c>
      <c r="G91" s="41"/>
      <c r="H91" s="41"/>
      <c r="I91" s="137"/>
      <c r="J91" s="41"/>
      <c r="K91" s="41"/>
      <c r="L91" s="45"/>
      <c r="M91" s="224"/>
      <c r="N91" s="22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118</v>
      </c>
      <c r="AU91" s="18" t="s">
        <v>80</v>
      </c>
    </row>
    <row r="92" s="2" customFormat="1" ht="16.5" customHeight="1">
      <c r="A92" s="39"/>
      <c r="B92" s="40"/>
      <c r="C92" s="210" t="s">
        <v>139</v>
      </c>
      <c r="D92" s="210" t="s">
        <v>111</v>
      </c>
      <c r="E92" s="211" t="s">
        <v>140</v>
      </c>
      <c r="F92" s="212" t="s">
        <v>141</v>
      </c>
      <c r="G92" s="213" t="s">
        <v>114</v>
      </c>
      <c r="H92" s="214">
        <v>1</v>
      </c>
      <c r="I92" s="215"/>
      <c r="J92" s="214">
        <f>ROUND(I92*H92,1)</f>
        <v>0</v>
      </c>
      <c r="K92" s="212" t="s">
        <v>115</v>
      </c>
      <c r="L92" s="45"/>
      <c r="M92" s="216" t="s">
        <v>19</v>
      </c>
      <c r="N92" s="217" t="s">
        <v>43</v>
      </c>
      <c r="O92" s="85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0" t="s">
        <v>116</v>
      </c>
      <c r="AT92" s="220" t="s">
        <v>111</v>
      </c>
      <c r="AU92" s="220" t="s">
        <v>80</v>
      </c>
      <c r="AY92" s="18" t="s">
        <v>110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18" t="s">
        <v>80</v>
      </c>
      <c r="BK92" s="221">
        <f>ROUND(I92*H92,1)</f>
        <v>0</v>
      </c>
      <c r="BL92" s="18" t="s">
        <v>116</v>
      </c>
      <c r="BM92" s="220" t="s">
        <v>142</v>
      </c>
    </row>
    <row r="93" s="2" customFormat="1">
      <c r="A93" s="39"/>
      <c r="B93" s="40"/>
      <c r="C93" s="41"/>
      <c r="D93" s="222" t="s">
        <v>118</v>
      </c>
      <c r="E93" s="41"/>
      <c r="F93" s="223" t="s">
        <v>143</v>
      </c>
      <c r="G93" s="41"/>
      <c r="H93" s="41"/>
      <c r="I93" s="137"/>
      <c r="J93" s="41"/>
      <c r="K93" s="41"/>
      <c r="L93" s="45"/>
      <c r="M93" s="224"/>
      <c r="N93" s="22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118</v>
      </c>
      <c r="AU93" s="18" t="s">
        <v>80</v>
      </c>
    </row>
    <row r="94" s="2" customFormat="1" ht="16.5" customHeight="1">
      <c r="A94" s="39"/>
      <c r="B94" s="40"/>
      <c r="C94" s="210" t="s">
        <v>144</v>
      </c>
      <c r="D94" s="210" t="s">
        <v>111</v>
      </c>
      <c r="E94" s="211" t="s">
        <v>145</v>
      </c>
      <c r="F94" s="212" t="s">
        <v>146</v>
      </c>
      <c r="G94" s="213" t="s">
        <v>114</v>
      </c>
      <c r="H94" s="214">
        <v>1</v>
      </c>
      <c r="I94" s="215"/>
      <c r="J94" s="214">
        <f>ROUND(I94*H94,1)</f>
        <v>0</v>
      </c>
      <c r="K94" s="212" t="s">
        <v>19</v>
      </c>
      <c r="L94" s="45"/>
      <c r="M94" s="226" t="s">
        <v>19</v>
      </c>
      <c r="N94" s="227" t="s">
        <v>43</v>
      </c>
      <c r="O94" s="228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0" t="s">
        <v>116</v>
      </c>
      <c r="AT94" s="220" t="s">
        <v>111</v>
      </c>
      <c r="AU94" s="220" t="s">
        <v>80</v>
      </c>
      <c r="AY94" s="18" t="s">
        <v>110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8" t="s">
        <v>80</v>
      </c>
      <c r="BK94" s="221">
        <f>ROUND(I94*H94,1)</f>
        <v>0</v>
      </c>
      <c r="BL94" s="18" t="s">
        <v>116</v>
      </c>
      <c r="BM94" s="220" t="s">
        <v>147</v>
      </c>
    </row>
    <row r="95" s="2" customFormat="1" ht="6.96" customHeight="1">
      <c r="A95" s="39"/>
      <c r="B95" s="60"/>
      <c r="C95" s="61"/>
      <c r="D95" s="61"/>
      <c r="E95" s="61"/>
      <c r="F95" s="61"/>
      <c r="G95" s="61"/>
      <c r="H95" s="61"/>
      <c r="I95" s="167"/>
      <c r="J95" s="61"/>
      <c r="K95" s="61"/>
      <c r="L95" s="45"/>
      <c r="M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</sheetData>
  <sheetProtection sheet="1" autoFilter="0" formatColumns="0" formatRows="0" objects="1" scenarios="1" spinCount="100000" saltValue="nb+GdZj6rP9M+mC24cU5KiGBNUWgwcsOaVnhX8QLjjtDqswxsQmd3JX5GZsN9szLD9I5mJoObBcMKkzIWRTLEw==" hashValue="FHN7fwTXlHe/mhcnETHTI7J7vnxqaglMS7FTINA+u8px7Uwq/gQAtoswbs1G/IeselbIMJWg//QC49mkSrIvqA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82</v>
      </c>
    </row>
    <row r="4" s="1" customFormat="1" ht="24.96" customHeight="1">
      <c r="B4" s="21"/>
      <c r="D4" s="133" t="s">
        <v>86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 xml:space="preserve">Oprava fasád ZŠ Podmostní, Plzeň -  NEUZNATELNÉ NÁKLADY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87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148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89</v>
      </c>
      <c r="G12" s="39"/>
      <c r="H12" s="39"/>
      <c r="I12" s="141" t="s">
        <v>23</v>
      </c>
      <c r="J12" s="142" t="str">
        <f>'Rekapitulace stavby'!AN8</f>
        <v>10. 11. 2020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tr">
        <f>IF('Rekapitulace stavby'!AN10="","",'Rekapitulace stavby'!AN10)</f>
        <v/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>ZŠ Podmostní</v>
      </c>
      <c r="F15" s="39"/>
      <c r="G15" s="39"/>
      <c r="H15" s="39"/>
      <c r="I15" s="141" t="s">
        <v>28</v>
      </c>
      <c r="J15" s="140" t="str">
        <f>IF('Rekapitulace stavby'!AN11="","",'Rekapitulace stavby'!AN11)</f>
        <v/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tr">
        <f>IF('Rekapitulace stavby'!AN16="","",'Rekapitulace stavby'!AN16)</f>
        <v/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>Ing. Arch. Martin Kondr</v>
      </c>
      <c r="F21" s="39"/>
      <c r="G21" s="39"/>
      <c r="H21" s="39"/>
      <c r="I21" s="141" t="s">
        <v>28</v>
      </c>
      <c r="J21" s="140" t="str">
        <f>IF('Rekapitulace stavby'!AN17="","",'Rekapitulace stavby'!AN17)</f>
        <v/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>Tomáš Chlumecký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ROUND(J92, 1)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ROUND((SUM(BE92:BE291)),  1)</f>
        <v>0</v>
      </c>
      <c r="G33" s="39"/>
      <c r="H33" s="39"/>
      <c r="I33" s="156">
        <v>0.20999999999999999</v>
      </c>
      <c r="J33" s="155">
        <f>ROUND(((SUM(BE92:BE291))*I33),  1)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ROUND((SUM(BF92:BF291)),  1)</f>
        <v>0</v>
      </c>
      <c r="G34" s="39"/>
      <c r="H34" s="39"/>
      <c r="I34" s="156">
        <v>0.14999999999999999</v>
      </c>
      <c r="J34" s="155">
        <f>ROUND(((SUM(BF92:BF291))*I34),  1)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ROUND((SUM(BG92:BG291)),  1)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ROUND((SUM(BH92:BH291)),  1)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ROUND((SUM(BI92:BI291)),  1)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 xml:space="preserve">Oprava fasád ZŠ Podmostní, Plzeň -  NEUZNATELNÉ NÁKLADY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Architektonické a stavební řešení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10. 11. 2020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ZŠ Podmostní</v>
      </c>
      <c r="G54" s="41"/>
      <c r="H54" s="41"/>
      <c r="I54" s="141" t="s">
        <v>31</v>
      </c>
      <c r="J54" s="37" t="str">
        <f>E21</f>
        <v>Ing. Arch. Martin Kondr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>Tomáš Chlumecký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91</v>
      </c>
      <c r="D57" s="173"/>
      <c r="E57" s="173"/>
      <c r="F57" s="173"/>
      <c r="G57" s="173"/>
      <c r="H57" s="173"/>
      <c r="I57" s="174"/>
      <c r="J57" s="175" t="s">
        <v>92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9" customFormat="1" ht="24.96" customHeight="1">
      <c r="A60" s="9"/>
      <c r="B60" s="177"/>
      <c r="C60" s="178"/>
      <c r="D60" s="179" t="s">
        <v>149</v>
      </c>
      <c r="E60" s="180"/>
      <c r="F60" s="180"/>
      <c r="G60" s="180"/>
      <c r="H60" s="180"/>
      <c r="I60" s="181"/>
      <c r="J60" s="182">
        <f>J93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31"/>
      <c r="C61" s="232"/>
      <c r="D61" s="233" t="s">
        <v>150</v>
      </c>
      <c r="E61" s="234"/>
      <c r="F61" s="234"/>
      <c r="G61" s="234"/>
      <c r="H61" s="234"/>
      <c r="I61" s="235"/>
      <c r="J61" s="236">
        <f>J94</f>
        <v>0</v>
      </c>
      <c r="K61" s="232"/>
      <c r="L61" s="23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31"/>
      <c r="C62" s="232"/>
      <c r="D62" s="233" t="s">
        <v>151</v>
      </c>
      <c r="E62" s="234"/>
      <c r="F62" s="234"/>
      <c r="G62" s="234"/>
      <c r="H62" s="234"/>
      <c r="I62" s="235"/>
      <c r="J62" s="236">
        <f>J105</f>
        <v>0</v>
      </c>
      <c r="K62" s="232"/>
      <c r="L62" s="23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31"/>
      <c r="C63" s="232"/>
      <c r="D63" s="233" t="s">
        <v>152</v>
      </c>
      <c r="E63" s="234"/>
      <c r="F63" s="234"/>
      <c r="G63" s="234"/>
      <c r="H63" s="234"/>
      <c r="I63" s="235"/>
      <c r="J63" s="236">
        <f>J153</f>
        <v>0</v>
      </c>
      <c r="K63" s="232"/>
      <c r="L63" s="237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31"/>
      <c r="C64" s="232"/>
      <c r="D64" s="233" t="s">
        <v>153</v>
      </c>
      <c r="E64" s="234"/>
      <c r="F64" s="234"/>
      <c r="G64" s="234"/>
      <c r="H64" s="234"/>
      <c r="I64" s="235"/>
      <c r="J64" s="236">
        <f>J173</f>
        <v>0</v>
      </c>
      <c r="K64" s="232"/>
      <c r="L64" s="237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31"/>
      <c r="C65" s="232"/>
      <c r="D65" s="233" t="s">
        <v>154</v>
      </c>
      <c r="E65" s="234"/>
      <c r="F65" s="234"/>
      <c r="G65" s="234"/>
      <c r="H65" s="234"/>
      <c r="I65" s="235"/>
      <c r="J65" s="236">
        <f>J196</f>
        <v>0</v>
      </c>
      <c r="K65" s="232"/>
      <c r="L65" s="237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31"/>
      <c r="C66" s="232"/>
      <c r="D66" s="233" t="s">
        <v>155</v>
      </c>
      <c r="E66" s="234"/>
      <c r="F66" s="234"/>
      <c r="G66" s="234"/>
      <c r="H66" s="234"/>
      <c r="I66" s="235"/>
      <c r="J66" s="236">
        <f>J200</f>
        <v>0</v>
      </c>
      <c r="K66" s="232"/>
      <c r="L66" s="237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77"/>
      <c r="C67" s="178"/>
      <c r="D67" s="179" t="s">
        <v>156</v>
      </c>
      <c r="E67" s="180"/>
      <c r="F67" s="180"/>
      <c r="G67" s="180"/>
      <c r="H67" s="180"/>
      <c r="I67" s="181"/>
      <c r="J67" s="182">
        <f>J214</f>
        <v>0</v>
      </c>
      <c r="K67" s="178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31"/>
      <c r="C68" s="232"/>
      <c r="D68" s="233" t="s">
        <v>157</v>
      </c>
      <c r="E68" s="234"/>
      <c r="F68" s="234"/>
      <c r="G68" s="234"/>
      <c r="H68" s="234"/>
      <c r="I68" s="235"/>
      <c r="J68" s="236">
        <f>J215</f>
        <v>0</v>
      </c>
      <c r="K68" s="232"/>
      <c r="L68" s="237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31"/>
      <c r="C69" s="232"/>
      <c r="D69" s="233" t="s">
        <v>158</v>
      </c>
      <c r="E69" s="234"/>
      <c r="F69" s="234"/>
      <c r="G69" s="234"/>
      <c r="H69" s="234"/>
      <c r="I69" s="235"/>
      <c r="J69" s="236">
        <f>J253</f>
        <v>0</v>
      </c>
      <c r="K69" s="232"/>
      <c r="L69" s="237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31"/>
      <c r="C70" s="232"/>
      <c r="D70" s="233" t="s">
        <v>159</v>
      </c>
      <c r="E70" s="234"/>
      <c r="F70" s="234"/>
      <c r="G70" s="234"/>
      <c r="H70" s="234"/>
      <c r="I70" s="235"/>
      <c r="J70" s="236">
        <f>J257</f>
        <v>0</v>
      </c>
      <c r="K70" s="232"/>
      <c r="L70" s="237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31"/>
      <c r="C71" s="232"/>
      <c r="D71" s="233" t="s">
        <v>160</v>
      </c>
      <c r="E71" s="234"/>
      <c r="F71" s="234"/>
      <c r="G71" s="234"/>
      <c r="H71" s="234"/>
      <c r="I71" s="235"/>
      <c r="J71" s="236">
        <f>J261</f>
        <v>0</v>
      </c>
      <c r="K71" s="232"/>
      <c r="L71" s="237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31"/>
      <c r="C72" s="232"/>
      <c r="D72" s="233" t="s">
        <v>161</v>
      </c>
      <c r="E72" s="234"/>
      <c r="F72" s="234"/>
      <c r="G72" s="234"/>
      <c r="H72" s="234"/>
      <c r="I72" s="235"/>
      <c r="J72" s="236">
        <f>J286</f>
        <v>0</v>
      </c>
      <c r="K72" s="232"/>
      <c r="L72" s="237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167"/>
      <c r="J74" s="61"/>
      <c r="K74" s="6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170"/>
      <c r="J78" s="63"/>
      <c r="K78" s="63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95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 xml:space="preserve">Oprava fasád ZŠ Podmostní, Plzeň -  NEUZNATELNÉ NÁKLADY</v>
      </c>
      <c r="F82" s="33"/>
      <c r="G82" s="33"/>
      <c r="H82" s="33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87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01 - Architektonické a stavební řešení</v>
      </c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141" t="s">
        <v>23</v>
      </c>
      <c r="J86" s="73" t="str">
        <f>IF(J12="","",J12)</f>
        <v>10. 11. 2020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E15</f>
        <v>ZŠ Podmostní</v>
      </c>
      <c r="G88" s="41"/>
      <c r="H88" s="41"/>
      <c r="I88" s="141" t="s">
        <v>31</v>
      </c>
      <c r="J88" s="37" t="str">
        <f>E21</f>
        <v>Ing. Arch. Martin Kondr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141" t="s">
        <v>34</v>
      </c>
      <c r="J89" s="37" t="str">
        <f>E24</f>
        <v>Tomáš Chlumecký</v>
      </c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137"/>
      <c r="J90" s="41"/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84"/>
      <c r="B91" s="185"/>
      <c r="C91" s="186" t="s">
        <v>96</v>
      </c>
      <c r="D91" s="187" t="s">
        <v>57</v>
      </c>
      <c r="E91" s="187" t="s">
        <v>53</v>
      </c>
      <c r="F91" s="187" t="s">
        <v>54</v>
      </c>
      <c r="G91" s="187" t="s">
        <v>97</v>
      </c>
      <c r="H91" s="187" t="s">
        <v>98</v>
      </c>
      <c r="I91" s="188" t="s">
        <v>99</v>
      </c>
      <c r="J91" s="187" t="s">
        <v>92</v>
      </c>
      <c r="K91" s="189" t="s">
        <v>100</v>
      </c>
      <c r="L91" s="190"/>
      <c r="M91" s="93" t="s">
        <v>19</v>
      </c>
      <c r="N91" s="94" t="s">
        <v>42</v>
      </c>
      <c r="O91" s="94" t="s">
        <v>101</v>
      </c>
      <c r="P91" s="94" t="s">
        <v>102</v>
      </c>
      <c r="Q91" s="94" t="s">
        <v>103</v>
      </c>
      <c r="R91" s="94" t="s">
        <v>104</v>
      </c>
      <c r="S91" s="94" t="s">
        <v>105</v>
      </c>
      <c r="T91" s="95" t="s">
        <v>106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39"/>
      <c r="B92" s="40"/>
      <c r="C92" s="100" t="s">
        <v>107</v>
      </c>
      <c r="D92" s="41"/>
      <c r="E92" s="41"/>
      <c r="F92" s="41"/>
      <c r="G92" s="41"/>
      <c r="H92" s="41"/>
      <c r="I92" s="137"/>
      <c r="J92" s="191">
        <f>BK92</f>
        <v>0</v>
      </c>
      <c r="K92" s="41"/>
      <c r="L92" s="45"/>
      <c r="M92" s="96"/>
      <c r="N92" s="192"/>
      <c r="O92" s="97"/>
      <c r="P92" s="193">
        <f>P93+P214</f>
        <v>0</v>
      </c>
      <c r="Q92" s="97"/>
      <c r="R92" s="193">
        <f>R93+R214</f>
        <v>120.220657</v>
      </c>
      <c r="S92" s="97"/>
      <c r="T92" s="194">
        <f>T93+T214</f>
        <v>101.84692999999999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93</v>
      </c>
      <c r="BK92" s="195">
        <f>BK93+BK214</f>
        <v>0</v>
      </c>
    </row>
    <row r="93" s="11" customFormat="1" ht="25.92" customHeight="1">
      <c r="A93" s="11"/>
      <c r="B93" s="196"/>
      <c r="C93" s="197"/>
      <c r="D93" s="198" t="s">
        <v>71</v>
      </c>
      <c r="E93" s="199" t="s">
        <v>162</v>
      </c>
      <c r="F93" s="199" t="s">
        <v>163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P94+P105+P153+P173+P196+P200</f>
        <v>0</v>
      </c>
      <c r="Q93" s="204"/>
      <c r="R93" s="205">
        <f>R94+R105+R153+R173+R196+R200</f>
        <v>114.02070500000001</v>
      </c>
      <c r="S93" s="204"/>
      <c r="T93" s="206">
        <f>T94+T105+T153+T173+T196+T200</f>
        <v>100.60449999999999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80</v>
      </c>
      <c r="AT93" s="208" t="s">
        <v>71</v>
      </c>
      <c r="AU93" s="208" t="s">
        <v>72</v>
      </c>
      <c r="AY93" s="207" t="s">
        <v>110</v>
      </c>
      <c r="BK93" s="209">
        <f>BK94+BK105+BK153+BK173+BK196+BK200</f>
        <v>0</v>
      </c>
    </row>
    <row r="94" s="11" customFormat="1" ht="22.8" customHeight="1">
      <c r="A94" s="11"/>
      <c r="B94" s="196"/>
      <c r="C94" s="197"/>
      <c r="D94" s="198" t="s">
        <v>71</v>
      </c>
      <c r="E94" s="238" t="s">
        <v>124</v>
      </c>
      <c r="F94" s="238" t="s">
        <v>164</v>
      </c>
      <c r="G94" s="197"/>
      <c r="H94" s="197"/>
      <c r="I94" s="200"/>
      <c r="J94" s="239">
        <f>BK94</f>
        <v>0</v>
      </c>
      <c r="K94" s="197"/>
      <c r="L94" s="202"/>
      <c r="M94" s="203"/>
      <c r="N94" s="204"/>
      <c r="O94" s="204"/>
      <c r="P94" s="205">
        <f>SUM(P95:P104)</f>
        <v>0</v>
      </c>
      <c r="Q94" s="204"/>
      <c r="R94" s="205">
        <f>SUM(R95:R104)</f>
        <v>2.6375299999999999</v>
      </c>
      <c r="S94" s="204"/>
      <c r="T94" s="206">
        <f>SUM(T95:T104)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7" t="s">
        <v>80</v>
      </c>
      <c r="AT94" s="208" t="s">
        <v>71</v>
      </c>
      <c r="AU94" s="208" t="s">
        <v>80</v>
      </c>
      <c r="AY94" s="207" t="s">
        <v>110</v>
      </c>
      <c r="BK94" s="209">
        <f>SUM(BK95:BK104)</f>
        <v>0</v>
      </c>
    </row>
    <row r="95" s="2" customFormat="1" ht="16.5" customHeight="1">
      <c r="A95" s="39"/>
      <c r="B95" s="40"/>
      <c r="C95" s="210" t="s">
        <v>80</v>
      </c>
      <c r="D95" s="210" t="s">
        <v>111</v>
      </c>
      <c r="E95" s="211" t="s">
        <v>165</v>
      </c>
      <c r="F95" s="212" t="s">
        <v>166</v>
      </c>
      <c r="G95" s="213" t="s">
        <v>167</v>
      </c>
      <c r="H95" s="214">
        <v>13</v>
      </c>
      <c r="I95" s="215"/>
      <c r="J95" s="214">
        <f>ROUND(I95*H95,1)</f>
        <v>0</v>
      </c>
      <c r="K95" s="212" t="s">
        <v>115</v>
      </c>
      <c r="L95" s="45"/>
      <c r="M95" s="216" t="s">
        <v>19</v>
      </c>
      <c r="N95" s="217" t="s">
        <v>43</v>
      </c>
      <c r="O95" s="85"/>
      <c r="P95" s="218">
        <f>O95*H95</f>
        <v>0</v>
      </c>
      <c r="Q95" s="218">
        <v>0.096860000000000002</v>
      </c>
      <c r="R95" s="218">
        <f>Q95*H95</f>
        <v>1.25918</v>
      </c>
      <c r="S95" s="218">
        <v>0</v>
      </c>
      <c r="T95" s="219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0" t="s">
        <v>129</v>
      </c>
      <c r="AT95" s="220" t="s">
        <v>111</v>
      </c>
      <c r="AU95" s="220" t="s">
        <v>82</v>
      </c>
      <c r="AY95" s="18" t="s">
        <v>110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18" t="s">
        <v>80</v>
      </c>
      <c r="BK95" s="221">
        <f>ROUND(I95*H95,1)</f>
        <v>0</v>
      </c>
      <c r="BL95" s="18" t="s">
        <v>129</v>
      </c>
      <c r="BM95" s="220" t="s">
        <v>168</v>
      </c>
    </row>
    <row r="96" s="2" customFormat="1">
      <c r="A96" s="39"/>
      <c r="B96" s="40"/>
      <c r="C96" s="41"/>
      <c r="D96" s="222" t="s">
        <v>118</v>
      </c>
      <c r="E96" s="41"/>
      <c r="F96" s="223" t="s">
        <v>169</v>
      </c>
      <c r="G96" s="41"/>
      <c r="H96" s="41"/>
      <c r="I96" s="137"/>
      <c r="J96" s="41"/>
      <c r="K96" s="41"/>
      <c r="L96" s="45"/>
      <c r="M96" s="224"/>
      <c r="N96" s="22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118</v>
      </c>
      <c r="AU96" s="18" t="s">
        <v>82</v>
      </c>
    </row>
    <row r="97" s="13" customFormat="1">
      <c r="A97" s="13"/>
      <c r="B97" s="240"/>
      <c r="C97" s="241"/>
      <c r="D97" s="222" t="s">
        <v>170</v>
      </c>
      <c r="E97" s="242" t="s">
        <v>19</v>
      </c>
      <c r="F97" s="243" t="s">
        <v>171</v>
      </c>
      <c r="G97" s="241"/>
      <c r="H97" s="242" t="s">
        <v>19</v>
      </c>
      <c r="I97" s="244"/>
      <c r="J97" s="241"/>
      <c r="K97" s="241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170</v>
      </c>
      <c r="AU97" s="249" t="s">
        <v>82</v>
      </c>
      <c r="AV97" s="13" t="s">
        <v>80</v>
      </c>
      <c r="AW97" s="13" t="s">
        <v>33</v>
      </c>
      <c r="AX97" s="13" t="s">
        <v>72</v>
      </c>
      <c r="AY97" s="249" t="s">
        <v>110</v>
      </c>
    </row>
    <row r="98" s="14" customFormat="1">
      <c r="A98" s="14"/>
      <c r="B98" s="250"/>
      <c r="C98" s="251"/>
      <c r="D98" s="222" t="s">
        <v>170</v>
      </c>
      <c r="E98" s="252" t="s">
        <v>19</v>
      </c>
      <c r="F98" s="253" t="s">
        <v>172</v>
      </c>
      <c r="G98" s="251"/>
      <c r="H98" s="254">
        <v>13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0" t="s">
        <v>170</v>
      </c>
      <c r="AU98" s="260" t="s">
        <v>82</v>
      </c>
      <c r="AV98" s="14" t="s">
        <v>82</v>
      </c>
      <c r="AW98" s="14" t="s">
        <v>33</v>
      </c>
      <c r="AX98" s="14" t="s">
        <v>80</v>
      </c>
      <c r="AY98" s="260" t="s">
        <v>110</v>
      </c>
    </row>
    <row r="99" s="2" customFormat="1" ht="16.5" customHeight="1">
      <c r="A99" s="39"/>
      <c r="B99" s="40"/>
      <c r="C99" s="210" t="s">
        <v>82</v>
      </c>
      <c r="D99" s="210" t="s">
        <v>111</v>
      </c>
      <c r="E99" s="211" t="s">
        <v>173</v>
      </c>
      <c r="F99" s="212" t="s">
        <v>174</v>
      </c>
      <c r="G99" s="213" t="s">
        <v>175</v>
      </c>
      <c r="H99" s="214">
        <v>0.57999999999999996</v>
      </c>
      <c r="I99" s="215"/>
      <c r="J99" s="214">
        <f>ROUND(I99*H99,1)</f>
        <v>0</v>
      </c>
      <c r="K99" s="212" t="s">
        <v>115</v>
      </c>
      <c r="L99" s="45"/>
      <c r="M99" s="216" t="s">
        <v>19</v>
      </c>
      <c r="N99" s="217" t="s">
        <v>43</v>
      </c>
      <c r="O99" s="85"/>
      <c r="P99" s="218">
        <f>O99*H99</f>
        <v>0</v>
      </c>
      <c r="Q99" s="218">
        <v>1.8775</v>
      </c>
      <c r="R99" s="218">
        <f>Q99*H99</f>
        <v>1.0889499999999999</v>
      </c>
      <c r="S99" s="218">
        <v>0</v>
      </c>
      <c r="T99" s="21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0" t="s">
        <v>129</v>
      </c>
      <c r="AT99" s="220" t="s">
        <v>111</v>
      </c>
      <c r="AU99" s="220" t="s">
        <v>82</v>
      </c>
      <c r="AY99" s="18" t="s">
        <v>110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18" t="s">
        <v>80</v>
      </c>
      <c r="BK99" s="221">
        <f>ROUND(I99*H99,1)</f>
        <v>0</v>
      </c>
      <c r="BL99" s="18" t="s">
        <v>129</v>
      </c>
      <c r="BM99" s="220" t="s">
        <v>176</v>
      </c>
    </row>
    <row r="100" s="2" customFormat="1">
      <c r="A100" s="39"/>
      <c r="B100" s="40"/>
      <c r="C100" s="41"/>
      <c r="D100" s="222" t="s">
        <v>118</v>
      </c>
      <c r="E100" s="41"/>
      <c r="F100" s="223" t="s">
        <v>177</v>
      </c>
      <c r="G100" s="41"/>
      <c r="H100" s="41"/>
      <c r="I100" s="137"/>
      <c r="J100" s="41"/>
      <c r="K100" s="41"/>
      <c r="L100" s="45"/>
      <c r="M100" s="224"/>
      <c r="N100" s="22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118</v>
      </c>
      <c r="AU100" s="18" t="s">
        <v>82</v>
      </c>
    </row>
    <row r="101" s="13" customFormat="1">
      <c r="A101" s="13"/>
      <c r="B101" s="240"/>
      <c r="C101" s="241"/>
      <c r="D101" s="222" t="s">
        <v>170</v>
      </c>
      <c r="E101" s="242" t="s">
        <v>19</v>
      </c>
      <c r="F101" s="243" t="s">
        <v>178</v>
      </c>
      <c r="G101" s="241"/>
      <c r="H101" s="242" t="s">
        <v>19</v>
      </c>
      <c r="I101" s="244"/>
      <c r="J101" s="241"/>
      <c r="K101" s="241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170</v>
      </c>
      <c r="AU101" s="249" t="s">
        <v>82</v>
      </c>
      <c r="AV101" s="13" t="s">
        <v>80</v>
      </c>
      <c r="AW101" s="13" t="s">
        <v>33</v>
      </c>
      <c r="AX101" s="13" t="s">
        <v>72</v>
      </c>
      <c r="AY101" s="249" t="s">
        <v>110</v>
      </c>
    </row>
    <row r="102" s="14" customFormat="1">
      <c r="A102" s="14"/>
      <c r="B102" s="250"/>
      <c r="C102" s="251"/>
      <c r="D102" s="222" t="s">
        <v>170</v>
      </c>
      <c r="E102" s="252" t="s">
        <v>19</v>
      </c>
      <c r="F102" s="253" t="s">
        <v>179</v>
      </c>
      <c r="G102" s="251"/>
      <c r="H102" s="254">
        <v>0.57999999999999996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0" t="s">
        <v>170</v>
      </c>
      <c r="AU102" s="260" t="s">
        <v>82</v>
      </c>
      <c r="AV102" s="14" t="s">
        <v>82</v>
      </c>
      <c r="AW102" s="14" t="s">
        <v>33</v>
      </c>
      <c r="AX102" s="14" t="s">
        <v>80</v>
      </c>
      <c r="AY102" s="260" t="s">
        <v>110</v>
      </c>
    </row>
    <row r="103" s="2" customFormat="1" ht="16.5" customHeight="1">
      <c r="A103" s="39"/>
      <c r="B103" s="40"/>
      <c r="C103" s="210" t="s">
        <v>124</v>
      </c>
      <c r="D103" s="210" t="s">
        <v>111</v>
      </c>
      <c r="E103" s="211" t="s">
        <v>180</v>
      </c>
      <c r="F103" s="212" t="s">
        <v>181</v>
      </c>
      <c r="G103" s="213" t="s">
        <v>182</v>
      </c>
      <c r="H103" s="214">
        <v>2.5</v>
      </c>
      <c r="I103" s="215"/>
      <c r="J103" s="214">
        <f>ROUND(I103*H103,1)</f>
        <v>0</v>
      </c>
      <c r="K103" s="212" t="s">
        <v>115</v>
      </c>
      <c r="L103" s="45"/>
      <c r="M103" s="216" t="s">
        <v>19</v>
      </c>
      <c r="N103" s="217" t="s">
        <v>43</v>
      </c>
      <c r="O103" s="85"/>
      <c r="P103" s="218">
        <f>O103*H103</f>
        <v>0</v>
      </c>
      <c r="Q103" s="218">
        <v>0.11576</v>
      </c>
      <c r="R103" s="218">
        <f>Q103*H103</f>
        <v>0.28939999999999999</v>
      </c>
      <c r="S103" s="218">
        <v>0</v>
      </c>
      <c r="T103" s="21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0" t="s">
        <v>129</v>
      </c>
      <c r="AT103" s="220" t="s">
        <v>111</v>
      </c>
      <c r="AU103" s="220" t="s">
        <v>82</v>
      </c>
      <c r="AY103" s="18" t="s">
        <v>110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18" t="s">
        <v>80</v>
      </c>
      <c r="BK103" s="221">
        <f>ROUND(I103*H103,1)</f>
        <v>0</v>
      </c>
      <c r="BL103" s="18" t="s">
        <v>129</v>
      </c>
      <c r="BM103" s="220" t="s">
        <v>183</v>
      </c>
    </row>
    <row r="104" s="2" customFormat="1">
      <c r="A104" s="39"/>
      <c r="B104" s="40"/>
      <c r="C104" s="41"/>
      <c r="D104" s="222" t="s">
        <v>118</v>
      </c>
      <c r="E104" s="41"/>
      <c r="F104" s="223" t="s">
        <v>184</v>
      </c>
      <c r="G104" s="41"/>
      <c r="H104" s="41"/>
      <c r="I104" s="137"/>
      <c r="J104" s="41"/>
      <c r="K104" s="41"/>
      <c r="L104" s="45"/>
      <c r="M104" s="224"/>
      <c r="N104" s="225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118</v>
      </c>
      <c r="AU104" s="18" t="s">
        <v>82</v>
      </c>
    </row>
    <row r="105" s="11" customFormat="1" ht="22.8" customHeight="1">
      <c r="A105" s="11"/>
      <c r="B105" s="196"/>
      <c r="C105" s="197"/>
      <c r="D105" s="198" t="s">
        <v>71</v>
      </c>
      <c r="E105" s="238" t="s">
        <v>185</v>
      </c>
      <c r="F105" s="238" t="s">
        <v>186</v>
      </c>
      <c r="G105" s="197"/>
      <c r="H105" s="197"/>
      <c r="I105" s="200"/>
      <c r="J105" s="239">
        <f>BK105</f>
        <v>0</v>
      </c>
      <c r="K105" s="197"/>
      <c r="L105" s="202"/>
      <c r="M105" s="203"/>
      <c r="N105" s="204"/>
      <c r="O105" s="204"/>
      <c r="P105" s="205">
        <f>SUM(P106:P152)</f>
        <v>0</v>
      </c>
      <c r="Q105" s="204"/>
      <c r="R105" s="205">
        <f>SUM(R106:R152)</f>
        <v>111.38317500000001</v>
      </c>
      <c r="S105" s="204"/>
      <c r="T105" s="206">
        <f>SUM(T106:T152)</f>
        <v>15.449999999999999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07" t="s">
        <v>80</v>
      </c>
      <c r="AT105" s="208" t="s">
        <v>71</v>
      </c>
      <c r="AU105" s="208" t="s">
        <v>80</v>
      </c>
      <c r="AY105" s="207" t="s">
        <v>110</v>
      </c>
      <c r="BK105" s="209">
        <f>SUM(BK106:BK152)</f>
        <v>0</v>
      </c>
    </row>
    <row r="106" s="2" customFormat="1" ht="16.5" customHeight="1">
      <c r="A106" s="39"/>
      <c r="B106" s="40"/>
      <c r="C106" s="210" t="s">
        <v>129</v>
      </c>
      <c r="D106" s="210" t="s">
        <v>111</v>
      </c>
      <c r="E106" s="211" t="s">
        <v>187</v>
      </c>
      <c r="F106" s="212" t="s">
        <v>188</v>
      </c>
      <c r="G106" s="213" t="s">
        <v>182</v>
      </c>
      <c r="H106" s="214">
        <v>670.5</v>
      </c>
      <c r="I106" s="215"/>
      <c r="J106" s="214">
        <f>ROUND(I106*H106,1)</f>
        <v>0</v>
      </c>
      <c r="K106" s="212" t="s">
        <v>19</v>
      </c>
      <c r="L106" s="45"/>
      <c r="M106" s="216" t="s">
        <v>19</v>
      </c>
      <c r="N106" s="217" t="s">
        <v>43</v>
      </c>
      <c r="O106" s="85"/>
      <c r="P106" s="218">
        <f>O106*H106</f>
        <v>0</v>
      </c>
      <c r="Q106" s="218">
        <v>0.0073499999999999998</v>
      </c>
      <c r="R106" s="218">
        <f>Q106*H106</f>
        <v>4.9281749999999995</v>
      </c>
      <c r="S106" s="218">
        <v>0</v>
      </c>
      <c r="T106" s="21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0" t="s">
        <v>129</v>
      </c>
      <c r="AT106" s="220" t="s">
        <v>111</v>
      </c>
      <c r="AU106" s="220" t="s">
        <v>82</v>
      </c>
      <c r="AY106" s="18" t="s">
        <v>110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18" t="s">
        <v>80</v>
      </c>
      <c r="BK106" s="221">
        <f>ROUND(I106*H106,1)</f>
        <v>0</v>
      </c>
      <c r="BL106" s="18" t="s">
        <v>129</v>
      </c>
      <c r="BM106" s="220" t="s">
        <v>189</v>
      </c>
    </row>
    <row r="107" s="13" customFormat="1">
      <c r="A107" s="13"/>
      <c r="B107" s="240"/>
      <c r="C107" s="241"/>
      <c r="D107" s="222" t="s">
        <v>170</v>
      </c>
      <c r="E107" s="242" t="s">
        <v>19</v>
      </c>
      <c r="F107" s="243" t="s">
        <v>190</v>
      </c>
      <c r="G107" s="241"/>
      <c r="H107" s="242" t="s">
        <v>19</v>
      </c>
      <c r="I107" s="244"/>
      <c r="J107" s="241"/>
      <c r="K107" s="241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170</v>
      </c>
      <c r="AU107" s="249" t="s">
        <v>82</v>
      </c>
      <c r="AV107" s="13" t="s">
        <v>80</v>
      </c>
      <c r="AW107" s="13" t="s">
        <v>33</v>
      </c>
      <c r="AX107" s="13" t="s">
        <v>72</v>
      </c>
      <c r="AY107" s="249" t="s">
        <v>110</v>
      </c>
    </row>
    <row r="108" s="14" customFormat="1">
      <c r="A108" s="14"/>
      <c r="B108" s="250"/>
      <c r="C108" s="251"/>
      <c r="D108" s="222" t="s">
        <v>170</v>
      </c>
      <c r="E108" s="252" t="s">
        <v>19</v>
      </c>
      <c r="F108" s="253" t="s">
        <v>191</v>
      </c>
      <c r="G108" s="251"/>
      <c r="H108" s="254">
        <v>670.5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0" t="s">
        <v>170</v>
      </c>
      <c r="AU108" s="260" t="s">
        <v>82</v>
      </c>
      <c r="AV108" s="14" t="s">
        <v>82</v>
      </c>
      <c r="AW108" s="14" t="s">
        <v>33</v>
      </c>
      <c r="AX108" s="14" t="s">
        <v>80</v>
      </c>
      <c r="AY108" s="260" t="s">
        <v>110</v>
      </c>
    </row>
    <row r="109" s="2" customFormat="1" ht="16.5" customHeight="1">
      <c r="A109" s="39"/>
      <c r="B109" s="40"/>
      <c r="C109" s="210" t="s">
        <v>134</v>
      </c>
      <c r="D109" s="210" t="s">
        <v>111</v>
      </c>
      <c r="E109" s="211" t="s">
        <v>192</v>
      </c>
      <c r="F109" s="212" t="s">
        <v>193</v>
      </c>
      <c r="G109" s="213" t="s">
        <v>182</v>
      </c>
      <c r="H109" s="214">
        <v>399</v>
      </c>
      <c r="I109" s="215"/>
      <c r="J109" s="214">
        <f>ROUND(I109*H109,1)</f>
        <v>0</v>
      </c>
      <c r="K109" s="212" t="s">
        <v>115</v>
      </c>
      <c r="L109" s="45"/>
      <c r="M109" s="216" t="s">
        <v>19</v>
      </c>
      <c r="N109" s="217" t="s">
        <v>43</v>
      </c>
      <c r="O109" s="85"/>
      <c r="P109" s="218">
        <f>O109*H109</f>
        <v>0</v>
      </c>
      <c r="Q109" s="218">
        <v>0.023230000000000001</v>
      </c>
      <c r="R109" s="218">
        <f>Q109*H109</f>
        <v>9.26877</v>
      </c>
      <c r="S109" s="218">
        <v>0</v>
      </c>
      <c r="T109" s="21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0" t="s">
        <v>129</v>
      </c>
      <c r="AT109" s="220" t="s">
        <v>111</v>
      </c>
      <c r="AU109" s="220" t="s">
        <v>82</v>
      </c>
      <c r="AY109" s="18" t="s">
        <v>110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18" t="s">
        <v>80</v>
      </c>
      <c r="BK109" s="221">
        <f>ROUND(I109*H109,1)</f>
        <v>0</v>
      </c>
      <c r="BL109" s="18" t="s">
        <v>129</v>
      </c>
      <c r="BM109" s="220" t="s">
        <v>194</v>
      </c>
    </row>
    <row r="110" s="2" customFormat="1">
      <c r="A110" s="39"/>
      <c r="B110" s="40"/>
      <c r="C110" s="41"/>
      <c r="D110" s="222" t="s">
        <v>118</v>
      </c>
      <c r="E110" s="41"/>
      <c r="F110" s="223" t="s">
        <v>195</v>
      </c>
      <c r="G110" s="41"/>
      <c r="H110" s="41"/>
      <c r="I110" s="137"/>
      <c r="J110" s="41"/>
      <c r="K110" s="41"/>
      <c r="L110" s="45"/>
      <c r="M110" s="224"/>
      <c r="N110" s="22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118</v>
      </c>
      <c r="AU110" s="18" t="s">
        <v>82</v>
      </c>
    </row>
    <row r="111" s="2" customFormat="1">
      <c r="A111" s="39"/>
      <c r="B111" s="40"/>
      <c r="C111" s="41"/>
      <c r="D111" s="222" t="s">
        <v>196</v>
      </c>
      <c r="E111" s="41"/>
      <c r="F111" s="261" t="s">
        <v>197</v>
      </c>
      <c r="G111" s="41"/>
      <c r="H111" s="41"/>
      <c r="I111" s="137"/>
      <c r="J111" s="41"/>
      <c r="K111" s="41"/>
      <c r="L111" s="45"/>
      <c r="M111" s="224"/>
      <c r="N111" s="225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196</v>
      </c>
      <c r="AU111" s="18" t="s">
        <v>82</v>
      </c>
    </row>
    <row r="112" s="13" customFormat="1">
      <c r="A112" s="13"/>
      <c r="B112" s="240"/>
      <c r="C112" s="241"/>
      <c r="D112" s="222" t="s">
        <v>170</v>
      </c>
      <c r="E112" s="242" t="s">
        <v>19</v>
      </c>
      <c r="F112" s="243" t="s">
        <v>190</v>
      </c>
      <c r="G112" s="241"/>
      <c r="H112" s="242" t="s">
        <v>19</v>
      </c>
      <c r="I112" s="244"/>
      <c r="J112" s="241"/>
      <c r="K112" s="241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170</v>
      </c>
      <c r="AU112" s="249" t="s">
        <v>82</v>
      </c>
      <c r="AV112" s="13" t="s">
        <v>80</v>
      </c>
      <c r="AW112" s="13" t="s">
        <v>33</v>
      </c>
      <c r="AX112" s="13" t="s">
        <v>72</v>
      </c>
      <c r="AY112" s="249" t="s">
        <v>110</v>
      </c>
    </row>
    <row r="113" s="14" customFormat="1">
      <c r="A113" s="14"/>
      <c r="B113" s="250"/>
      <c r="C113" s="251"/>
      <c r="D113" s="222" t="s">
        <v>170</v>
      </c>
      <c r="E113" s="252" t="s">
        <v>19</v>
      </c>
      <c r="F113" s="253" t="s">
        <v>198</v>
      </c>
      <c r="G113" s="251"/>
      <c r="H113" s="254">
        <v>399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0" t="s">
        <v>170</v>
      </c>
      <c r="AU113" s="260" t="s">
        <v>82</v>
      </c>
      <c r="AV113" s="14" t="s">
        <v>82</v>
      </c>
      <c r="AW113" s="14" t="s">
        <v>33</v>
      </c>
      <c r="AX113" s="14" t="s">
        <v>80</v>
      </c>
      <c r="AY113" s="260" t="s">
        <v>110</v>
      </c>
    </row>
    <row r="114" s="2" customFormat="1" ht="16.5" customHeight="1">
      <c r="A114" s="39"/>
      <c r="B114" s="40"/>
      <c r="C114" s="210" t="s">
        <v>139</v>
      </c>
      <c r="D114" s="210" t="s">
        <v>111</v>
      </c>
      <c r="E114" s="211" t="s">
        <v>199</v>
      </c>
      <c r="F114" s="212" t="s">
        <v>200</v>
      </c>
      <c r="G114" s="213" t="s">
        <v>182</v>
      </c>
      <c r="H114" s="214">
        <v>798</v>
      </c>
      <c r="I114" s="215"/>
      <c r="J114" s="214">
        <f>ROUND(I114*H114,1)</f>
        <v>0</v>
      </c>
      <c r="K114" s="212" t="s">
        <v>115</v>
      </c>
      <c r="L114" s="45"/>
      <c r="M114" s="216" t="s">
        <v>19</v>
      </c>
      <c r="N114" s="217" t="s">
        <v>43</v>
      </c>
      <c r="O114" s="85"/>
      <c r="P114" s="218">
        <f>O114*H114</f>
        <v>0</v>
      </c>
      <c r="Q114" s="218">
        <v>0.0067999999999999996</v>
      </c>
      <c r="R114" s="218">
        <f>Q114*H114</f>
        <v>5.4264000000000001</v>
      </c>
      <c r="S114" s="218">
        <v>0</v>
      </c>
      <c r="T114" s="21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0" t="s">
        <v>129</v>
      </c>
      <c r="AT114" s="220" t="s">
        <v>111</v>
      </c>
      <c r="AU114" s="220" t="s">
        <v>82</v>
      </c>
      <c r="AY114" s="18" t="s">
        <v>110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18" t="s">
        <v>80</v>
      </c>
      <c r="BK114" s="221">
        <f>ROUND(I114*H114,1)</f>
        <v>0</v>
      </c>
      <c r="BL114" s="18" t="s">
        <v>129</v>
      </c>
      <c r="BM114" s="220" t="s">
        <v>201</v>
      </c>
    </row>
    <row r="115" s="2" customFormat="1">
      <c r="A115" s="39"/>
      <c r="B115" s="40"/>
      <c r="C115" s="41"/>
      <c r="D115" s="222" t="s">
        <v>118</v>
      </c>
      <c r="E115" s="41"/>
      <c r="F115" s="223" t="s">
        <v>202</v>
      </c>
      <c r="G115" s="41"/>
      <c r="H115" s="41"/>
      <c r="I115" s="137"/>
      <c r="J115" s="41"/>
      <c r="K115" s="41"/>
      <c r="L115" s="45"/>
      <c r="M115" s="224"/>
      <c r="N115" s="225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118</v>
      </c>
      <c r="AU115" s="18" t="s">
        <v>82</v>
      </c>
    </row>
    <row r="116" s="2" customFormat="1">
      <c r="A116" s="39"/>
      <c r="B116" s="40"/>
      <c r="C116" s="41"/>
      <c r="D116" s="222" t="s">
        <v>196</v>
      </c>
      <c r="E116" s="41"/>
      <c r="F116" s="261" t="s">
        <v>197</v>
      </c>
      <c r="G116" s="41"/>
      <c r="H116" s="41"/>
      <c r="I116" s="137"/>
      <c r="J116" s="41"/>
      <c r="K116" s="41"/>
      <c r="L116" s="45"/>
      <c r="M116" s="224"/>
      <c r="N116" s="22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196</v>
      </c>
      <c r="AU116" s="18" t="s">
        <v>82</v>
      </c>
    </row>
    <row r="117" s="13" customFormat="1">
      <c r="A117" s="13"/>
      <c r="B117" s="240"/>
      <c r="C117" s="241"/>
      <c r="D117" s="222" t="s">
        <v>170</v>
      </c>
      <c r="E117" s="242" t="s">
        <v>19</v>
      </c>
      <c r="F117" s="243" t="s">
        <v>190</v>
      </c>
      <c r="G117" s="241"/>
      <c r="H117" s="242" t="s">
        <v>19</v>
      </c>
      <c r="I117" s="244"/>
      <c r="J117" s="241"/>
      <c r="K117" s="241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170</v>
      </c>
      <c r="AU117" s="249" t="s">
        <v>82</v>
      </c>
      <c r="AV117" s="13" t="s">
        <v>80</v>
      </c>
      <c r="AW117" s="13" t="s">
        <v>33</v>
      </c>
      <c r="AX117" s="13" t="s">
        <v>72</v>
      </c>
      <c r="AY117" s="249" t="s">
        <v>110</v>
      </c>
    </row>
    <row r="118" s="14" customFormat="1">
      <c r="A118" s="14"/>
      <c r="B118" s="250"/>
      <c r="C118" s="251"/>
      <c r="D118" s="222" t="s">
        <v>170</v>
      </c>
      <c r="E118" s="252" t="s">
        <v>19</v>
      </c>
      <c r="F118" s="253" t="s">
        <v>203</v>
      </c>
      <c r="G118" s="251"/>
      <c r="H118" s="254">
        <v>798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0" t="s">
        <v>170</v>
      </c>
      <c r="AU118" s="260" t="s">
        <v>82</v>
      </c>
      <c r="AV118" s="14" t="s">
        <v>82</v>
      </c>
      <c r="AW118" s="14" t="s">
        <v>33</v>
      </c>
      <c r="AX118" s="14" t="s">
        <v>80</v>
      </c>
      <c r="AY118" s="260" t="s">
        <v>110</v>
      </c>
    </row>
    <row r="119" s="2" customFormat="1" ht="16.5" customHeight="1">
      <c r="A119" s="39"/>
      <c r="B119" s="40"/>
      <c r="C119" s="210" t="s">
        <v>144</v>
      </c>
      <c r="D119" s="210" t="s">
        <v>111</v>
      </c>
      <c r="E119" s="211" t="s">
        <v>204</v>
      </c>
      <c r="F119" s="212" t="s">
        <v>205</v>
      </c>
      <c r="G119" s="213" t="s">
        <v>182</v>
      </c>
      <c r="H119" s="214">
        <v>2096</v>
      </c>
      <c r="I119" s="215"/>
      <c r="J119" s="214">
        <f>ROUND(I119*H119,1)</f>
        <v>0</v>
      </c>
      <c r="K119" s="212" t="s">
        <v>115</v>
      </c>
      <c r="L119" s="45"/>
      <c r="M119" s="216" t="s">
        <v>19</v>
      </c>
      <c r="N119" s="217" t="s">
        <v>43</v>
      </c>
      <c r="O119" s="85"/>
      <c r="P119" s="218">
        <f>O119*H119</f>
        <v>0</v>
      </c>
      <c r="Q119" s="218">
        <v>0.028049999999999999</v>
      </c>
      <c r="R119" s="218">
        <f>Q119*H119</f>
        <v>58.7928</v>
      </c>
      <c r="S119" s="218">
        <v>0</v>
      </c>
      <c r="T119" s="21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0" t="s">
        <v>129</v>
      </c>
      <c r="AT119" s="220" t="s">
        <v>111</v>
      </c>
      <c r="AU119" s="220" t="s">
        <v>82</v>
      </c>
      <c r="AY119" s="18" t="s">
        <v>110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8" t="s">
        <v>80</v>
      </c>
      <c r="BK119" s="221">
        <f>ROUND(I119*H119,1)</f>
        <v>0</v>
      </c>
      <c r="BL119" s="18" t="s">
        <v>129</v>
      </c>
      <c r="BM119" s="220" t="s">
        <v>206</v>
      </c>
    </row>
    <row r="120" s="2" customFormat="1">
      <c r="A120" s="39"/>
      <c r="B120" s="40"/>
      <c r="C120" s="41"/>
      <c r="D120" s="222" t="s">
        <v>118</v>
      </c>
      <c r="E120" s="41"/>
      <c r="F120" s="223" t="s">
        <v>207</v>
      </c>
      <c r="G120" s="41"/>
      <c r="H120" s="41"/>
      <c r="I120" s="137"/>
      <c r="J120" s="41"/>
      <c r="K120" s="41"/>
      <c r="L120" s="45"/>
      <c r="M120" s="224"/>
      <c r="N120" s="22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118</v>
      </c>
      <c r="AU120" s="18" t="s">
        <v>82</v>
      </c>
    </row>
    <row r="121" s="13" customFormat="1">
      <c r="A121" s="13"/>
      <c r="B121" s="240"/>
      <c r="C121" s="241"/>
      <c r="D121" s="222" t="s">
        <v>170</v>
      </c>
      <c r="E121" s="242" t="s">
        <v>19</v>
      </c>
      <c r="F121" s="243" t="s">
        <v>190</v>
      </c>
      <c r="G121" s="241"/>
      <c r="H121" s="242" t="s">
        <v>19</v>
      </c>
      <c r="I121" s="244"/>
      <c r="J121" s="241"/>
      <c r="K121" s="241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170</v>
      </c>
      <c r="AU121" s="249" t="s">
        <v>82</v>
      </c>
      <c r="AV121" s="13" t="s">
        <v>80</v>
      </c>
      <c r="AW121" s="13" t="s">
        <v>33</v>
      </c>
      <c r="AX121" s="13" t="s">
        <v>72</v>
      </c>
      <c r="AY121" s="249" t="s">
        <v>110</v>
      </c>
    </row>
    <row r="122" s="14" customFormat="1">
      <c r="A122" s="14"/>
      <c r="B122" s="250"/>
      <c r="C122" s="251"/>
      <c r="D122" s="222" t="s">
        <v>170</v>
      </c>
      <c r="E122" s="252" t="s">
        <v>19</v>
      </c>
      <c r="F122" s="253" t="s">
        <v>208</v>
      </c>
      <c r="G122" s="251"/>
      <c r="H122" s="254">
        <v>2096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170</v>
      </c>
      <c r="AU122" s="260" t="s">
        <v>82</v>
      </c>
      <c r="AV122" s="14" t="s">
        <v>82</v>
      </c>
      <c r="AW122" s="14" t="s">
        <v>33</v>
      </c>
      <c r="AX122" s="14" t="s">
        <v>80</v>
      </c>
      <c r="AY122" s="260" t="s">
        <v>110</v>
      </c>
    </row>
    <row r="123" s="2" customFormat="1" ht="16.5" customHeight="1">
      <c r="A123" s="39"/>
      <c r="B123" s="40"/>
      <c r="C123" s="210" t="s">
        <v>209</v>
      </c>
      <c r="D123" s="210" t="s">
        <v>111</v>
      </c>
      <c r="E123" s="211" t="s">
        <v>210</v>
      </c>
      <c r="F123" s="212" t="s">
        <v>211</v>
      </c>
      <c r="G123" s="213" t="s">
        <v>182</v>
      </c>
      <c r="H123" s="214">
        <v>187</v>
      </c>
      <c r="I123" s="215"/>
      <c r="J123" s="214">
        <f>ROUND(I123*H123,1)</f>
        <v>0</v>
      </c>
      <c r="K123" s="212" t="s">
        <v>115</v>
      </c>
      <c r="L123" s="45"/>
      <c r="M123" s="216" t="s">
        <v>19</v>
      </c>
      <c r="N123" s="217" t="s">
        <v>43</v>
      </c>
      <c r="O123" s="85"/>
      <c r="P123" s="218">
        <f>O123*H123</f>
        <v>0</v>
      </c>
      <c r="Q123" s="218">
        <v>0.089469999999999994</v>
      </c>
      <c r="R123" s="218">
        <f>Q123*H123</f>
        <v>16.730889999999999</v>
      </c>
      <c r="S123" s="218">
        <v>0</v>
      </c>
      <c r="T123" s="21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0" t="s">
        <v>129</v>
      </c>
      <c r="AT123" s="220" t="s">
        <v>111</v>
      </c>
      <c r="AU123" s="220" t="s">
        <v>82</v>
      </c>
      <c r="AY123" s="18" t="s">
        <v>110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8" t="s">
        <v>80</v>
      </c>
      <c r="BK123" s="221">
        <f>ROUND(I123*H123,1)</f>
        <v>0</v>
      </c>
      <c r="BL123" s="18" t="s">
        <v>129</v>
      </c>
      <c r="BM123" s="220" t="s">
        <v>212</v>
      </c>
    </row>
    <row r="124" s="2" customFormat="1">
      <c r="A124" s="39"/>
      <c r="B124" s="40"/>
      <c r="C124" s="41"/>
      <c r="D124" s="222" t="s">
        <v>118</v>
      </c>
      <c r="E124" s="41"/>
      <c r="F124" s="223" t="s">
        <v>213</v>
      </c>
      <c r="G124" s="41"/>
      <c r="H124" s="41"/>
      <c r="I124" s="137"/>
      <c r="J124" s="41"/>
      <c r="K124" s="41"/>
      <c r="L124" s="45"/>
      <c r="M124" s="224"/>
      <c r="N124" s="22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118</v>
      </c>
      <c r="AU124" s="18" t="s">
        <v>82</v>
      </c>
    </row>
    <row r="125" s="13" customFormat="1">
      <c r="A125" s="13"/>
      <c r="B125" s="240"/>
      <c r="C125" s="241"/>
      <c r="D125" s="222" t="s">
        <v>170</v>
      </c>
      <c r="E125" s="242" t="s">
        <v>19</v>
      </c>
      <c r="F125" s="243" t="s">
        <v>190</v>
      </c>
      <c r="G125" s="241"/>
      <c r="H125" s="242" t="s">
        <v>19</v>
      </c>
      <c r="I125" s="244"/>
      <c r="J125" s="241"/>
      <c r="K125" s="241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170</v>
      </c>
      <c r="AU125" s="249" t="s">
        <v>82</v>
      </c>
      <c r="AV125" s="13" t="s">
        <v>80</v>
      </c>
      <c r="AW125" s="13" t="s">
        <v>33</v>
      </c>
      <c r="AX125" s="13" t="s">
        <v>72</v>
      </c>
      <c r="AY125" s="249" t="s">
        <v>110</v>
      </c>
    </row>
    <row r="126" s="14" customFormat="1">
      <c r="A126" s="14"/>
      <c r="B126" s="250"/>
      <c r="C126" s="251"/>
      <c r="D126" s="222" t="s">
        <v>170</v>
      </c>
      <c r="E126" s="252" t="s">
        <v>19</v>
      </c>
      <c r="F126" s="253" t="s">
        <v>214</v>
      </c>
      <c r="G126" s="251"/>
      <c r="H126" s="254">
        <v>187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0" t="s">
        <v>170</v>
      </c>
      <c r="AU126" s="260" t="s">
        <v>82</v>
      </c>
      <c r="AV126" s="14" t="s">
        <v>82</v>
      </c>
      <c r="AW126" s="14" t="s">
        <v>33</v>
      </c>
      <c r="AX126" s="14" t="s">
        <v>80</v>
      </c>
      <c r="AY126" s="260" t="s">
        <v>110</v>
      </c>
    </row>
    <row r="127" s="2" customFormat="1" ht="16.5" customHeight="1">
      <c r="A127" s="39"/>
      <c r="B127" s="40"/>
      <c r="C127" s="210" t="s">
        <v>215</v>
      </c>
      <c r="D127" s="210" t="s">
        <v>111</v>
      </c>
      <c r="E127" s="211" t="s">
        <v>216</v>
      </c>
      <c r="F127" s="212" t="s">
        <v>217</v>
      </c>
      <c r="G127" s="213" t="s">
        <v>182</v>
      </c>
      <c r="H127" s="214">
        <v>804.60000000000002</v>
      </c>
      <c r="I127" s="215"/>
      <c r="J127" s="214">
        <f>ROUND(I127*H127,1)</f>
        <v>0</v>
      </c>
      <c r="K127" s="212" t="s">
        <v>19</v>
      </c>
      <c r="L127" s="45"/>
      <c r="M127" s="216" t="s">
        <v>19</v>
      </c>
      <c r="N127" s="217" t="s">
        <v>43</v>
      </c>
      <c r="O127" s="85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0" t="s">
        <v>129</v>
      </c>
      <c r="AT127" s="220" t="s">
        <v>111</v>
      </c>
      <c r="AU127" s="220" t="s">
        <v>82</v>
      </c>
      <c r="AY127" s="18" t="s">
        <v>110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8" t="s">
        <v>80</v>
      </c>
      <c r="BK127" s="221">
        <f>ROUND(I127*H127,1)</f>
        <v>0</v>
      </c>
      <c r="BL127" s="18" t="s">
        <v>129</v>
      </c>
      <c r="BM127" s="220" t="s">
        <v>218</v>
      </c>
    </row>
    <row r="128" s="13" customFormat="1">
      <c r="A128" s="13"/>
      <c r="B128" s="240"/>
      <c r="C128" s="241"/>
      <c r="D128" s="222" t="s">
        <v>170</v>
      </c>
      <c r="E128" s="242" t="s">
        <v>19</v>
      </c>
      <c r="F128" s="243" t="s">
        <v>219</v>
      </c>
      <c r="G128" s="241"/>
      <c r="H128" s="242" t="s">
        <v>19</v>
      </c>
      <c r="I128" s="244"/>
      <c r="J128" s="241"/>
      <c r="K128" s="241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170</v>
      </c>
      <c r="AU128" s="249" t="s">
        <v>82</v>
      </c>
      <c r="AV128" s="13" t="s">
        <v>80</v>
      </c>
      <c r="AW128" s="13" t="s">
        <v>33</v>
      </c>
      <c r="AX128" s="13" t="s">
        <v>72</v>
      </c>
      <c r="AY128" s="249" t="s">
        <v>110</v>
      </c>
    </row>
    <row r="129" s="14" customFormat="1">
      <c r="A129" s="14"/>
      <c r="B129" s="250"/>
      <c r="C129" s="251"/>
      <c r="D129" s="222" t="s">
        <v>170</v>
      </c>
      <c r="E129" s="252" t="s">
        <v>19</v>
      </c>
      <c r="F129" s="253" t="s">
        <v>220</v>
      </c>
      <c r="G129" s="251"/>
      <c r="H129" s="254">
        <v>804.60000000000002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170</v>
      </c>
      <c r="AU129" s="260" t="s">
        <v>82</v>
      </c>
      <c r="AV129" s="14" t="s">
        <v>82</v>
      </c>
      <c r="AW129" s="14" t="s">
        <v>33</v>
      </c>
      <c r="AX129" s="14" t="s">
        <v>80</v>
      </c>
      <c r="AY129" s="260" t="s">
        <v>110</v>
      </c>
    </row>
    <row r="130" s="2" customFormat="1" ht="16.5" customHeight="1">
      <c r="A130" s="39"/>
      <c r="B130" s="40"/>
      <c r="C130" s="210" t="s">
        <v>221</v>
      </c>
      <c r="D130" s="210" t="s">
        <v>111</v>
      </c>
      <c r="E130" s="211" t="s">
        <v>222</v>
      </c>
      <c r="F130" s="212" t="s">
        <v>223</v>
      </c>
      <c r="G130" s="213" t="s">
        <v>182</v>
      </c>
      <c r="H130" s="214">
        <v>268.19999999999999</v>
      </c>
      <c r="I130" s="215"/>
      <c r="J130" s="214">
        <f>ROUND(I130*H130,1)</f>
        <v>0</v>
      </c>
      <c r="K130" s="212" t="s">
        <v>19</v>
      </c>
      <c r="L130" s="45"/>
      <c r="M130" s="216" t="s">
        <v>19</v>
      </c>
      <c r="N130" s="217" t="s">
        <v>43</v>
      </c>
      <c r="O130" s="85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0" t="s">
        <v>129</v>
      </c>
      <c r="AT130" s="220" t="s">
        <v>111</v>
      </c>
      <c r="AU130" s="220" t="s">
        <v>82</v>
      </c>
      <c r="AY130" s="18" t="s">
        <v>110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8" t="s">
        <v>80</v>
      </c>
      <c r="BK130" s="221">
        <f>ROUND(I130*H130,1)</f>
        <v>0</v>
      </c>
      <c r="BL130" s="18" t="s">
        <v>129</v>
      </c>
      <c r="BM130" s="220" t="s">
        <v>224</v>
      </c>
    </row>
    <row r="131" s="13" customFormat="1">
      <c r="A131" s="13"/>
      <c r="B131" s="240"/>
      <c r="C131" s="241"/>
      <c r="D131" s="222" t="s">
        <v>170</v>
      </c>
      <c r="E131" s="242" t="s">
        <v>19</v>
      </c>
      <c r="F131" s="243" t="s">
        <v>219</v>
      </c>
      <c r="G131" s="241"/>
      <c r="H131" s="242" t="s">
        <v>19</v>
      </c>
      <c r="I131" s="244"/>
      <c r="J131" s="241"/>
      <c r="K131" s="241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170</v>
      </c>
      <c r="AU131" s="249" t="s">
        <v>82</v>
      </c>
      <c r="AV131" s="13" t="s">
        <v>80</v>
      </c>
      <c r="AW131" s="13" t="s">
        <v>33</v>
      </c>
      <c r="AX131" s="13" t="s">
        <v>72</v>
      </c>
      <c r="AY131" s="249" t="s">
        <v>110</v>
      </c>
    </row>
    <row r="132" s="14" customFormat="1">
      <c r="A132" s="14"/>
      <c r="B132" s="250"/>
      <c r="C132" s="251"/>
      <c r="D132" s="222" t="s">
        <v>170</v>
      </c>
      <c r="E132" s="252" t="s">
        <v>19</v>
      </c>
      <c r="F132" s="253" t="s">
        <v>225</v>
      </c>
      <c r="G132" s="251"/>
      <c r="H132" s="254">
        <v>268.19999999999999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170</v>
      </c>
      <c r="AU132" s="260" t="s">
        <v>82</v>
      </c>
      <c r="AV132" s="14" t="s">
        <v>82</v>
      </c>
      <c r="AW132" s="14" t="s">
        <v>33</v>
      </c>
      <c r="AX132" s="14" t="s">
        <v>80</v>
      </c>
      <c r="AY132" s="260" t="s">
        <v>110</v>
      </c>
    </row>
    <row r="133" s="2" customFormat="1" ht="16.5" customHeight="1">
      <c r="A133" s="39"/>
      <c r="B133" s="40"/>
      <c r="C133" s="210" t="s">
        <v>226</v>
      </c>
      <c r="D133" s="210" t="s">
        <v>111</v>
      </c>
      <c r="E133" s="211" t="s">
        <v>227</v>
      </c>
      <c r="F133" s="212" t="s">
        <v>228</v>
      </c>
      <c r="G133" s="213" t="s">
        <v>182</v>
      </c>
      <c r="H133" s="214">
        <v>85</v>
      </c>
      <c r="I133" s="215"/>
      <c r="J133" s="214">
        <f>ROUND(I133*H133,1)</f>
        <v>0</v>
      </c>
      <c r="K133" s="212" t="s">
        <v>115</v>
      </c>
      <c r="L133" s="45"/>
      <c r="M133" s="216" t="s">
        <v>19</v>
      </c>
      <c r="N133" s="217" t="s">
        <v>43</v>
      </c>
      <c r="O133" s="85"/>
      <c r="P133" s="218">
        <f>O133*H133</f>
        <v>0</v>
      </c>
      <c r="Q133" s="218">
        <v>0.0070400000000000003</v>
      </c>
      <c r="R133" s="218">
        <f>Q133*H133</f>
        <v>0.59840000000000004</v>
      </c>
      <c r="S133" s="218">
        <v>0</v>
      </c>
      <c r="T133" s="21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0" t="s">
        <v>129</v>
      </c>
      <c r="AT133" s="220" t="s">
        <v>111</v>
      </c>
      <c r="AU133" s="220" t="s">
        <v>82</v>
      </c>
      <c r="AY133" s="18" t="s">
        <v>110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8" t="s">
        <v>80</v>
      </c>
      <c r="BK133" s="221">
        <f>ROUND(I133*H133,1)</f>
        <v>0</v>
      </c>
      <c r="BL133" s="18" t="s">
        <v>129</v>
      </c>
      <c r="BM133" s="220" t="s">
        <v>229</v>
      </c>
    </row>
    <row r="134" s="2" customFormat="1">
      <c r="A134" s="39"/>
      <c r="B134" s="40"/>
      <c r="C134" s="41"/>
      <c r="D134" s="222" t="s">
        <v>118</v>
      </c>
      <c r="E134" s="41"/>
      <c r="F134" s="223" t="s">
        <v>230</v>
      </c>
      <c r="G134" s="41"/>
      <c r="H134" s="41"/>
      <c r="I134" s="137"/>
      <c r="J134" s="41"/>
      <c r="K134" s="41"/>
      <c r="L134" s="45"/>
      <c r="M134" s="224"/>
      <c r="N134" s="22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118</v>
      </c>
      <c r="AU134" s="18" t="s">
        <v>82</v>
      </c>
    </row>
    <row r="135" s="2" customFormat="1">
      <c r="A135" s="39"/>
      <c r="B135" s="40"/>
      <c r="C135" s="41"/>
      <c r="D135" s="222" t="s">
        <v>196</v>
      </c>
      <c r="E135" s="41"/>
      <c r="F135" s="261" t="s">
        <v>231</v>
      </c>
      <c r="G135" s="41"/>
      <c r="H135" s="41"/>
      <c r="I135" s="137"/>
      <c r="J135" s="41"/>
      <c r="K135" s="41"/>
      <c r="L135" s="45"/>
      <c r="M135" s="224"/>
      <c r="N135" s="22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196</v>
      </c>
      <c r="AU135" s="18" t="s">
        <v>82</v>
      </c>
    </row>
    <row r="136" s="13" customFormat="1">
      <c r="A136" s="13"/>
      <c r="B136" s="240"/>
      <c r="C136" s="241"/>
      <c r="D136" s="222" t="s">
        <v>170</v>
      </c>
      <c r="E136" s="242" t="s">
        <v>19</v>
      </c>
      <c r="F136" s="243" t="s">
        <v>232</v>
      </c>
      <c r="G136" s="241"/>
      <c r="H136" s="242" t="s">
        <v>19</v>
      </c>
      <c r="I136" s="244"/>
      <c r="J136" s="241"/>
      <c r="K136" s="241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170</v>
      </c>
      <c r="AU136" s="249" t="s">
        <v>82</v>
      </c>
      <c r="AV136" s="13" t="s">
        <v>80</v>
      </c>
      <c r="AW136" s="13" t="s">
        <v>33</v>
      </c>
      <c r="AX136" s="13" t="s">
        <v>72</v>
      </c>
      <c r="AY136" s="249" t="s">
        <v>110</v>
      </c>
    </row>
    <row r="137" s="14" customFormat="1">
      <c r="A137" s="14"/>
      <c r="B137" s="250"/>
      <c r="C137" s="251"/>
      <c r="D137" s="222" t="s">
        <v>170</v>
      </c>
      <c r="E137" s="252" t="s">
        <v>19</v>
      </c>
      <c r="F137" s="253" t="s">
        <v>233</v>
      </c>
      <c r="G137" s="251"/>
      <c r="H137" s="254">
        <v>85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0" t="s">
        <v>170</v>
      </c>
      <c r="AU137" s="260" t="s">
        <v>82</v>
      </c>
      <c r="AV137" s="14" t="s">
        <v>82</v>
      </c>
      <c r="AW137" s="14" t="s">
        <v>33</v>
      </c>
      <c r="AX137" s="14" t="s">
        <v>80</v>
      </c>
      <c r="AY137" s="260" t="s">
        <v>110</v>
      </c>
    </row>
    <row r="138" s="2" customFormat="1" ht="16.5" customHeight="1">
      <c r="A138" s="39"/>
      <c r="B138" s="40"/>
      <c r="C138" s="210" t="s">
        <v>234</v>
      </c>
      <c r="D138" s="210" t="s">
        <v>111</v>
      </c>
      <c r="E138" s="211" t="s">
        <v>235</v>
      </c>
      <c r="F138" s="212" t="s">
        <v>236</v>
      </c>
      <c r="G138" s="213" t="s">
        <v>182</v>
      </c>
      <c r="H138" s="214">
        <v>2682</v>
      </c>
      <c r="I138" s="215"/>
      <c r="J138" s="214">
        <f>ROUND(I138*H138,1)</f>
        <v>0</v>
      </c>
      <c r="K138" s="212" t="s">
        <v>115</v>
      </c>
      <c r="L138" s="45"/>
      <c r="M138" s="216" t="s">
        <v>19</v>
      </c>
      <c r="N138" s="217" t="s">
        <v>43</v>
      </c>
      <c r="O138" s="85"/>
      <c r="P138" s="218">
        <f>O138*H138</f>
        <v>0</v>
      </c>
      <c r="Q138" s="218">
        <v>0.0050699999999999999</v>
      </c>
      <c r="R138" s="218">
        <f>Q138*H138</f>
        <v>13.59774</v>
      </c>
      <c r="S138" s="218">
        <v>0.0050000000000000001</v>
      </c>
      <c r="T138" s="219">
        <f>S138*H138</f>
        <v>13.41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0" t="s">
        <v>129</v>
      </c>
      <c r="AT138" s="220" t="s">
        <v>111</v>
      </c>
      <c r="AU138" s="220" t="s">
        <v>82</v>
      </c>
      <c r="AY138" s="18" t="s">
        <v>110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8" t="s">
        <v>80</v>
      </c>
      <c r="BK138" s="221">
        <f>ROUND(I138*H138,1)</f>
        <v>0</v>
      </c>
      <c r="BL138" s="18" t="s">
        <v>129</v>
      </c>
      <c r="BM138" s="220" t="s">
        <v>237</v>
      </c>
    </row>
    <row r="139" s="2" customFormat="1">
      <c r="A139" s="39"/>
      <c r="B139" s="40"/>
      <c r="C139" s="41"/>
      <c r="D139" s="222" t="s">
        <v>118</v>
      </c>
      <c r="E139" s="41"/>
      <c r="F139" s="223" t="s">
        <v>238</v>
      </c>
      <c r="G139" s="41"/>
      <c r="H139" s="41"/>
      <c r="I139" s="137"/>
      <c r="J139" s="41"/>
      <c r="K139" s="41"/>
      <c r="L139" s="45"/>
      <c r="M139" s="224"/>
      <c r="N139" s="22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118</v>
      </c>
      <c r="AU139" s="18" t="s">
        <v>82</v>
      </c>
    </row>
    <row r="140" s="2" customFormat="1">
      <c r="A140" s="39"/>
      <c r="B140" s="40"/>
      <c r="C140" s="41"/>
      <c r="D140" s="222" t="s">
        <v>196</v>
      </c>
      <c r="E140" s="41"/>
      <c r="F140" s="261" t="s">
        <v>239</v>
      </c>
      <c r="G140" s="41"/>
      <c r="H140" s="41"/>
      <c r="I140" s="137"/>
      <c r="J140" s="41"/>
      <c r="K140" s="41"/>
      <c r="L140" s="45"/>
      <c r="M140" s="224"/>
      <c r="N140" s="22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196</v>
      </c>
      <c r="AU140" s="18" t="s">
        <v>82</v>
      </c>
    </row>
    <row r="141" s="13" customFormat="1">
      <c r="A141" s="13"/>
      <c r="B141" s="240"/>
      <c r="C141" s="241"/>
      <c r="D141" s="222" t="s">
        <v>170</v>
      </c>
      <c r="E141" s="242" t="s">
        <v>19</v>
      </c>
      <c r="F141" s="243" t="s">
        <v>190</v>
      </c>
      <c r="G141" s="241"/>
      <c r="H141" s="242" t="s">
        <v>19</v>
      </c>
      <c r="I141" s="244"/>
      <c r="J141" s="241"/>
      <c r="K141" s="241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170</v>
      </c>
      <c r="AU141" s="249" t="s">
        <v>82</v>
      </c>
      <c r="AV141" s="13" t="s">
        <v>80</v>
      </c>
      <c r="AW141" s="13" t="s">
        <v>33</v>
      </c>
      <c r="AX141" s="13" t="s">
        <v>72</v>
      </c>
      <c r="AY141" s="249" t="s">
        <v>110</v>
      </c>
    </row>
    <row r="142" s="14" customFormat="1">
      <c r="A142" s="14"/>
      <c r="B142" s="250"/>
      <c r="C142" s="251"/>
      <c r="D142" s="222" t="s">
        <v>170</v>
      </c>
      <c r="E142" s="252" t="s">
        <v>19</v>
      </c>
      <c r="F142" s="253" t="s">
        <v>240</v>
      </c>
      <c r="G142" s="251"/>
      <c r="H142" s="254">
        <v>2682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170</v>
      </c>
      <c r="AU142" s="260" t="s">
        <v>82</v>
      </c>
      <c r="AV142" s="14" t="s">
        <v>82</v>
      </c>
      <c r="AW142" s="14" t="s">
        <v>33</v>
      </c>
      <c r="AX142" s="14" t="s">
        <v>80</v>
      </c>
      <c r="AY142" s="260" t="s">
        <v>110</v>
      </c>
    </row>
    <row r="143" s="2" customFormat="1" ht="16.5" customHeight="1">
      <c r="A143" s="39"/>
      <c r="B143" s="40"/>
      <c r="C143" s="210" t="s">
        <v>172</v>
      </c>
      <c r="D143" s="210" t="s">
        <v>111</v>
      </c>
      <c r="E143" s="211" t="s">
        <v>241</v>
      </c>
      <c r="F143" s="212" t="s">
        <v>242</v>
      </c>
      <c r="G143" s="213" t="s">
        <v>182</v>
      </c>
      <c r="H143" s="214">
        <v>2682</v>
      </c>
      <c r="I143" s="215"/>
      <c r="J143" s="214">
        <f>ROUND(I143*H143,1)</f>
        <v>0</v>
      </c>
      <c r="K143" s="212" t="s">
        <v>115</v>
      </c>
      <c r="L143" s="45"/>
      <c r="M143" s="216" t="s">
        <v>19</v>
      </c>
      <c r="N143" s="217" t="s">
        <v>43</v>
      </c>
      <c r="O143" s="85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0" t="s">
        <v>129</v>
      </c>
      <c r="AT143" s="220" t="s">
        <v>111</v>
      </c>
      <c r="AU143" s="220" t="s">
        <v>82</v>
      </c>
      <c r="AY143" s="18" t="s">
        <v>110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8" t="s">
        <v>80</v>
      </c>
      <c r="BK143" s="221">
        <f>ROUND(I143*H143,1)</f>
        <v>0</v>
      </c>
      <c r="BL143" s="18" t="s">
        <v>129</v>
      </c>
      <c r="BM143" s="220" t="s">
        <v>243</v>
      </c>
    </row>
    <row r="144" s="2" customFormat="1">
      <c r="A144" s="39"/>
      <c r="B144" s="40"/>
      <c r="C144" s="41"/>
      <c r="D144" s="222" t="s">
        <v>118</v>
      </c>
      <c r="E144" s="41"/>
      <c r="F144" s="223" t="s">
        <v>244</v>
      </c>
      <c r="G144" s="41"/>
      <c r="H144" s="41"/>
      <c r="I144" s="137"/>
      <c r="J144" s="41"/>
      <c r="K144" s="41"/>
      <c r="L144" s="45"/>
      <c r="M144" s="224"/>
      <c r="N144" s="22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118</v>
      </c>
      <c r="AU144" s="18" t="s">
        <v>82</v>
      </c>
    </row>
    <row r="145" s="2" customFormat="1" ht="16.5" customHeight="1">
      <c r="A145" s="39"/>
      <c r="B145" s="40"/>
      <c r="C145" s="210" t="s">
        <v>245</v>
      </c>
      <c r="D145" s="210" t="s">
        <v>111</v>
      </c>
      <c r="E145" s="211" t="s">
        <v>246</v>
      </c>
      <c r="F145" s="212" t="s">
        <v>247</v>
      </c>
      <c r="G145" s="213" t="s">
        <v>182</v>
      </c>
      <c r="H145" s="214">
        <v>85</v>
      </c>
      <c r="I145" s="215"/>
      <c r="J145" s="214">
        <f>ROUND(I145*H145,1)</f>
        <v>0</v>
      </c>
      <c r="K145" s="212" t="s">
        <v>115</v>
      </c>
      <c r="L145" s="45"/>
      <c r="M145" s="216" t="s">
        <v>19</v>
      </c>
      <c r="N145" s="217" t="s">
        <v>43</v>
      </c>
      <c r="O145" s="85"/>
      <c r="P145" s="218">
        <f>O145*H145</f>
        <v>0</v>
      </c>
      <c r="Q145" s="218">
        <v>0.024</v>
      </c>
      <c r="R145" s="218">
        <f>Q145*H145</f>
        <v>2.04</v>
      </c>
      <c r="S145" s="218">
        <v>0.024</v>
      </c>
      <c r="T145" s="219">
        <f>S145*H145</f>
        <v>2.04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0" t="s">
        <v>129</v>
      </c>
      <c r="AT145" s="220" t="s">
        <v>111</v>
      </c>
      <c r="AU145" s="220" t="s">
        <v>82</v>
      </c>
      <c r="AY145" s="18" t="s">
        <v>110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8" t="s">
        <v>80</v>
      </c>
      <c r="BK145" s="221">
        <f>ROUND(I145*H145,1)</f>
        <v>0</v>
      </c>
      <c r="BL145" s="18" t="s">
        <v>129</v>
      </c>
      <c r="BM145" s="220" t="s">
        <v>248</v>
      </c>
    </row>
    <row r="146" s="2" customFormat="1">
      <c r="A146" s="39"/>
      <c r="B146" s="40"/>
      <c r="C146" s="41"/>
      <c r="D146" s="222" t="s">
        <v>118</v>
      </c>
      <c r="E146" s="41"/>
      <c r="F146" s="223" t="s">
        <v>249</v>
      </c>
      <c r="G146" s="41"/>
      <c r="H146" s="41"/>
      <c r="I146" s="137"/>
      <c r="J146" s="41"/>
      <c r="K146" s="41"/>
      <c r="L146" s="45"/>
      <c r="M146" s="224"/>
      <c r="N146" s="225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118</v>
      </c>
      <c r="AU146" s="18" t="s">
        <v>82</v>
      </c>
    </row>
    <row r="147" s="2" customFormat="1">
      <c r="A147" s="39"/>
      <c r="B147" s="40"/>
      <c r="C147" s="41"/>
      <c r="D147" s="222" t="s">
        <v>196</v>
      </c>
      <c r="E147" s="41"/>
      <c r="F147" s="261" t="s">
        <v>239</v>
      </c>
      <c r="G147" s="41"/>
      <c r="H147" s="41"/>
      <c r="I147" s="137"/>
      <c r="J147" s="41"/>
      <c r="K147" s="41"/>
      <c r="L147" s="45"/>
      <c r="M147" s="224"/>
      <c r="N147" s="225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196</v>
      </c>
      <c r="AU147" s="18" t="s">
        <v>82</v>
      </c>
    </row>
    <row r="148" s="13" customFormat="1">
      <c r="A148" s="13"/>
      <c r="B148" s="240"/>
      <c r="C148" s="241"/>
      <c r="D148" s="222" t="s">
        <v>170</v>
      </c>
      <c r="E148" s="242" t="s">
        <v>19</v>
      </c>
      <c r="F148" s="243" t="s">
        <v>232</v>
      </c>
      <c r="G148" s="241"/>
      <c r="H148" s="242" t="s">
        <v>19</v>
      </c>
      <c r="I148" s="244"/>
      <c r="J148" s="241"/>
      <c r="K148" s="241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170</v>
      </c>
      <c r="AU148" s="249" t="s">
        <v>82</v>
      </c>
      <c r="AV148" s="13" t="s">
        <v>80</v>
      </c>
      <c r="AW148" s="13" t="s">
        <v>33</v>
      </c>
      <c r="AX148" s="13" t="s">
        <v>72</v>
      </c>
      <c r="AY148" s="249" t="s">
        <v>110</v>
      </c>
    </row>
    <row r="149" s="14" customFormat="1">
      <c r="A149" s="14"/>
      <c r="B149" s="250"/>
      <c r="C149" s="251"/>
      <c r="D149" s="222" t="s">
        <v>170</v>
      </c>
      <c r="E149" s="252" t="s">
        <v>19</v>
      </c>
      <c r="F149" s="253" t="s">
        <v>233</v>
      </c>
      <c r="G149" s="251"/>
      <c r="H149" s="254">
        <v>85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170</v>
      </c>
      <c r="AU149" s="260" t="s">
        <v>82</v>
      </c>
      <c r="AV149" s="14" t="s">
        <v>82</v>
      </c>
      <c r="AW149" s="14" t="s">
        <v>33</v>
      </c>
      <c r="AX149" s="14" t="s">
        <v>80</v>
      </c>
      <c r="AY149" s="260" t="s">
        <v>110</v>
      </c>
    </row>
    <row r="150" s="2" customFormat="1" ht="16.5" customHeight="1">
      <c r="A150" s="39"/>
      <c r="B150" s="40"/>
      <c r="C150" s="210" t="s">
        <v>8</v>
      </c>
      <c r="D150" s="210" t="s">
        <v>111</v>
      </c>
      <c r="E150" s="211" t="s">
        <v>250</v>
      </c>
      <c r="F150" s="212" t="s">
        <v>251</v>
      </c>
      <c r="G150" s="213" t="s">
        <v>182</v>
      </c>
      <c r="H150" s="214">
        <v>2767</v>
      </c>
      <c r="I150" s="215"/>
      <c r="J150" s="214">
        <f>ROUND(I150*H150,1)</f>
        <v>0</v>
      </c>
      <c r="K150" s="212" t="s">
        <v>19</v>
      </c>
      <c r="L150" s="45"/>
      <c r="M150" s="216" t="s">
        <v>19</v>
      </c>
      <c r="N150" s="217" t="s">
        <v>43</v>
      </c>
      <c r="O150" s="85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0" t="s">
        <v>129</v>
      </c>
      <c r="AT150" s="220" t="s">
        <v>111</v>
      </c>
      <c r="AU150" s="220" t="s">
        <v>82</v>
      </c>
      <c r="AY150" s="18" t="s">
        <v>110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8" t="s">
        <v>80</v>
      </c>
      <c r="BK150" s="221">
        <f>ROUND(I150*H150,1)</f>
        <v>0</v>
      </c>
      <c r="BL150" s="18" t="s">
        <v>129</v>
      </c>
      <c r="BM150" s="220" t="s">
        <v>252</v>
      </c>
    </row>
    <row r="151" s="13" customFormat="1">
      <c r="A151" s="13"/>
      <c r="B151" s="240"/>
      <c r="C151" s="241"/>
      <c r="D151" s="222" t="s">
        <v>170</v>
      </c>
      <c r="E151" s="242" t="s">
        <v>19</v>
      </c>
      <c r="F151" s="243" t="s">
        <v>190</v>
      </c>
      <c r="G151" s="241"/>
      <c r="H151" s="242" t="s">
        <v>19</v>
      </c>
      <c r="I151" s="244"/>
      <c r="J151" s="241"/>
      <c r="K151" s="241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170</v>
      </c>
      <c r="AU151" s="249" t="s">
        <v>82</v>
      </c>
      <c r="AV151" s="13" t="s">
        <v>80</v>
      </c>
      <c r="AW151" s="13" t="s">
        <v>33</v>
      </c>
      <c r="AX151" s="13" t="s">
        <v>72</v>
      </c>
      <c r="AY151" s="249" t="s">
        <v>110</v>
      </c>
    </row>
    <row r="152" s="14" customFormat="1">
      <c r="A152" s="14"/>
      <c r="B152" s="250"/>
      <c r="C152" s="251"/>
      <c r="D152" s="222" t="s">
        <v>170</v>
      </c>
      <c r="E152" s="252" t="s">
        <v>19</v>
      </c>
      <c r="F152" s="253" t="s">
        <v>253</v>
      </c>
      <c r="G152" s="251"/>
      <c r="H152" s="254">
        <v>2767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170</v>
      </c>
      <c r="AU152" s="260" t="s">
        <v>82</v>
      </c>
      <c r="AV152" s="14" t="s">
        <v>82</v>
      </c>
      <c r="AW152" s="14" t="s">
        <v>33</v>
      </c>
      <c r="AX152" s="14" t="s">
        <v>80</v>
      </c>
      <c r="AY152" s="260" t="s">
        <v>110</v>
      </c>
    </row>
    <row r="153" s="11" customFormat="1" ht="22.8" customHeight="1">
      <c r="A153" s="11"/>
      <c r="B153" s="196"/>
      <c r="C153" s="197"/>
      <c r="D153" s="198" t="s">
        <v>71</v>
      </c>
      <c r="E153" s="238" t="s">
        <v>215</v>
      </c>
      <c r="F153" s="238" t="s">
        <v>254</v>
      </c>
      <c r="G153" s="197"/>
      <c r="H153" s="197"/>
      <c r="I153" s="200"/>
      <c r="J153" s="239">
        <f>BK153</f>
        <v>0</v>
      </c>
      <c r="K153" s="197"/>
      <c r="L153" s="202"/>
      <c r="M153" s="203"/>
      <c r="N153" s="204"/>
      <c r="O153" s="204"/>
      <c r="P153" s="205">
        <f>SUM(P154:P172)</f>
        <v>0</v>
      </c>
      <c r="Q153" s="204"/>
      <c r="R153" s="205">
        <f>SUM(R154:R172)</f>
        <v>0</v>
      </c>
      <c r="S153" s="204"/>
      <c r="T153" s="206">
        <f>SUM(T154:T172)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7" t="s">
        <v>80</v>
      </c>
      <c r="AT153" s="208" t="s">
        <v>71</v>
      </c>
      <c r="AU153" s="208" t="s">
        <v>80</v>
      </c>
      <c r="AY153" s="207" t="s">
        <v>110</v>
      </c>
      <c r="BK153" s="209">
        <f>SUM(BK154:BK172)</f>
        <v>0</v>
      </c>
    </row>
    <row r="154" s="2" customFormat="1" ht="16.5" customHeight="1">
      <c r="A154" s="39"/>
      <c r="B154" s="40"/>
      <c r="C154" s="210" t="s">
        <v>255</v>
      </c>
      <c r="D154" s="210" t="s">
        <v>111</v>
      </c>
      <c r="E154" s="211" t="s">
        <v>256</v>
      </c>
      <c r="F154" s="212" t="s">
        <v>257</v>
      </c>
      <c r="G154" s="213" t="s">
        <v>182</v>
      </c>
      <c r="H154" s="214">
        <v>3320.4000000000001</v>
      </c>
      <c r="I154" s="215"/>
      <c r="J154" s="214">
        <f>ROUND(I154*H154,1)</f>
        <v>0</v>
      </c>
      <c r="K154" s="212" t="s">
        <v>115</v>
      </c>
      <c r="L154" s="45"/>
      <c r="M154" s="216" t="s">
        <v>19</v>
      </c>
      <c r="N154" s="217" t="s">
        <v>43</v>
      </c>
      <c r="O154" s="85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0" t="s">
        <v>129</v>
      </c>
      <c r="AT154" s="220" t="s">
        <v>111</v>
      </c>
      <c r="AU154" s="220" t="s">
        <v>82</v>
      </c>
      <c r="AY154" s="18" t="s">
        <v>110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8" t="s">
        <v>80</v>
      </c>
      <c r="BK154" s="221">
        <f>ROUND(I154*H154,1)</f>
        <v>0</v>
      </c>
      <c r="BL154" s="18" t="s">
        <v>129</v>
      </c>
      <c r="BM154" s="220" t="s">
        <v>258</v>
      </c>
    </row>
    <row r="155" s="2" customFormat="1">
      <c r="A155" s="39"/>
      <c r="B155" s="40"/>
      <c r="C155" s="41"/>
      <c r="D155" s="222" t="s">
        <v>118</v>
      </c>
      <c r="E155" s="41"/>
      <c r="F155" s="223" t="s">
        <v>259</v>
      </c>
      <c r="G155" s="41"/>
      <c r="H155" s="41"/>
      <c r="I155" s="137"/>
      <c r="J155" s="41"/>
      <c r="K155" s="41"/>
      <c r="L155" s="45"/>
      <c r="M155" s="224"/>
      <c r="N155" s="22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118</v>
      </c>
      <c r="AU155" s="18" t="s">
        <v>82</v>
      </c>
    </row>
    <row r="156" s="2" customFormat="1">
      <c r="A156" s="39"/>
      <c r="B156" s="40"/>
      <c r="C156" s="41"/>
      <c r="D156" s="222" t="s">
        <v>196</v>
      </c>
      <c r="E156" s="41"/>
      <c r="F156" s="261" t="s">
        <v>260</v>
      </c>
      <c r="G156" s="41"/>
      <c r="H156" s="41"/>
      <c r="I156" s="137"/>
      <c r="J156" s="41"/>
      <c r="K156" s="41"/>
      <c r="L156" s="45"/>
      <c r="M156" s="224"/>
      <c r="N156" s="22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196</v>
      </c>
      <c r="AU156" s="18" t="s">
        <v>82</v>
      </c>
    </row>
    <row r="157" s="13" customFormat="1">
      <c r="A157" s="13"/>
      <c r="B157" s="240"/>
      <c r="C157" s="241"/>
      <c r="D157" s="222" t="s">
        <v>170</v>
      </c>
      <c r="E157" s="242" t="s">
        <v>19</v>
      </c>
      <c r="F157" s="243" t="s">
        <v>190</v>
      </c>
      <c r="G157" s="241"/>
      <c r="H157" s="242" t="s">
        <v>19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170</v>
      </c>
      <c r="AU157" s="249" t="s">
        <v>82</v>
      </c>
      <c r="AV157" s="13" t="s">
        <v>80</v>
      </c>
      <c r="AW157" s="13" t="s">
        <v>33</v>
      </c>
      <c r="AX157" s="13" t="s">
        <v>72</v>
      </c>
      <c r="AY157" s="249" t="s">
        <v>110</v>
      </c>
    </row>
    <row r="158" s="14" customFormat="1">
      <c r="A158" s="14"/>
      <c r="B158" s="250"/>
      <c r="C158" s="251"/>
      <c r="D158" s="222" t="s">
        <v>170</v>
      </c>
      <c r="E158" s="252" t="s">
        <v>19</v>
      </c>
      <c r="F158" s="253" t="s">
        <v>261</v>
      </c>
      <c r="G158" s="251"/>
      <c r="H158" s="254">
        <v>3320.4000000000001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170</v>
      </c>
      <c r="AU158" s="260" t="s">
        <v>82</v>
      </c>
      <c r="AV158" s="14" t="s">
        <v>82</v>
      </c>
      <c r="AW158" s="14" t="s">
        <v>33</v>
      </c>
      <c r="AX158" s="14" t="s">
        <v>80</v>
      </c>
      <c r="AY158" s="260" t="s">
        <v>110</v>
      </c>
    </row>
    <row r="159" s="2" customFormat="1" ht="16.5" customHeight="1">
      <c r="A159" s="39"/>
      <c r="B159" s="40"/>
      <c r="C159" s="210" t="s">
        <v>262</v>
      </c>
      <c r="D159" s="210" t="s">
        <v>111</v>
      </c>
      <c r="E159" s="211" t="s">
        <v>263</v>
      </c>
      <c r="F159" s="212" t="s">
        <v>264</v>
      </c>
      <c r="G159" s="213" t="s">
        <v>182</v>
      </c>
      <c r="H159" s="214">
        <v>199224</v>
      </c>
      <c r="I159" s="215"/>
      <c r="J159" s="214">
        <f>ROUND(I159*H159,1)</f>
        <v>0</v>
      </c>
      <c r="K159" s="212" t="s">
        <v>115</v>
      </c>
      <c r="L159" s="45"/>
      <c r="M159" s="216" t="s">
        <v>19</v>
      </c>
      <c r="N159" s="217" t="s">
        <v>43</v>
      </c>
      <c r="O159" s="85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0" t="s">
        <v>129</v>
      </c>
      <c r="AT159" s="220" t="s">
        <v>111</v>
      </c>
      <c r="AU159" s="220" t="s">
        <v>82</v>
      </c>
      <c r="AY159" s="18" t="s">
        <v>110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8" t="s">
        <v>80</v>
      </c>
      <c r="BK159" s="221">
        <f>ROUND(I159*H159,1)</f>
        <v>0</v>
      </c>
      <c r="BL159" s="18" t="s">
        <v>129</v>
      </c>
      <c r="BM159" s="220" t="s">
        <v>265</v>
      </c>
    </row>
    <row r="160" s="14" customFormat="1">
      <c r="A160" s="14"/>
      <c r="B160" s="250"/>
      <c r="C160" s="251"/>
      <c r="D160" s="222" t="s">
        <v>170</v>
      </c>
      <c r="E160" s="251"/>
      <c r="F160" s="253" t="s">
        <v>266</v>
      </c>
      <c r="G160" s="251"/>
      <c r="H160" s="254">
        <v>199224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170</v>
      </c>
      <c r="AU160" s="260" t="s">
        <v>82</v>
      </c>
      <c r="AV160" s="14" t="s">
        <v>82</v>
      </c>
      <c r="AW160" s="14" t="s">
        <v>4</v>
      </c>
      <c r="AX160" s="14" t="s">
        <v>80</v>
      </c>
      <c r="AY160" s="260" t="s">
        <v>110</v>
      </c>
    </row>
    <row r="161" s="2" customFormat="1" ht="16.5" customHeight="1">
      <c r="A161" s="39"/>
      <c r="B161" s="40"/>
      <c r="C161" s="210" t="s">
        <v>267</v>
      </c>
      <c r="D161" s="210" t="s">
        <v>111</v>
      </c>
      <c r="E161" s="211" t="s">
        <v>268</v>
      </c>
      <c r="F161" s="212" t="s">
        <v>269</v>
      </c>
      <c r="G161" s="213" t="s">
        <v>182</v>
      </c>
      <c r="H161" s="214">
        <v>3320.4000000000001</v>
      </c>
      <c r="I161" s="215"/>
      <c r="J161" s="214">
        <f>ROUND(I161*H161,1)</f>
        <v>0</v>
      </c>
      <c r="K161" s="212" t="s">
        <v>115</v>
      </c>
      <c r="L161" s="45"/>
      <c r="M161" s="216" t="s">
        <v>19</v>
      </c>
      <c r="N161" s="217" t="s">
        <v>43</v>
      </c>
      <c r="O161" s="85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0" t="s">
        <v>129</v>
      </c>
      <c r="AT161" s="220" t="s">
        <v>111</v>
      </c>
      <c r="AU161" s="220" t="s">
        <v>82</v>
      </c>
      <c r="AY161" s="18" t="s">
        <v>110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8" t="s">
        <v>80</v>
      </c>
      <c r="BK161" s="221">
        <f>ROUND(I161*H161,1)</f>
        <v>0</v>
      </c>
      <c r="BL161" s="18" t="s">
        <v>129</v>
      </c>
      <c r="BM161" s="220" t="s">
        <v>270</v>
      </c>
    </row>
    <row r="162" s="2" customFormat="1">
      <c r="A162" s="39"/>
      <c r="B162" s="40"/>
      <c r="C162" s="41"/>
      <c r="D162" s="222" t="s">
        <v>118</v>
      </c>
      <c r="E162" s="41"/>
      <c r="F162" s="223" t="s">
        <v>271</v>
      </c>
      <c r="G162" s="41"/>
      <c r="H162" s="41"/>
      <c r="I162" s="137"/>
      <c r="J162" s="41"/>
      <c r="K162" s="41"/>
      <c r="L162" s="45"/>
      <c r="M162" s="224"/>
      <c r="N162" s="22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118</v>
      </c>
      <c r="AU162" s="18" t="s">
        <v>82</v>
      </c>
    </row>
    <row r="163" s="2" customFormat="1">
      <c r="A163" s="39"/>
      <c r="B163" s="40"/>
      <c r="C163" s="41"/>
      <c r="D163" s="222" t="s">
        <v>196</v>
      </c>
      <c r="E163" s="41"/>
      <c r="F163" s="261" t="s">
        <v>272</v>
      </c>
      <c r="G163" s="41"/>
      <c r="H163" s="41"/>
      <c r="I163" s="137"/>
      <c r="J163" s="41"/>
      <c r="K163" s="41"/>
      <c r="L163" s="45"/>
      <c r="M163" s="224"/>
      <c r="N163" s="225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196</v>
      </c>
      <c r="AU163" s="18" t="s">
        <v>82</v>
      </c>
    </row>
    <row r="164" s="2" customFormat="1" ht="16.5" customHeight="1">
      <c r="A164" s="39"/>
      <c r="B164" s="40"/>
      <c r="C164" s="210" t="s">
        <v>273</v>
      </c>
      <c r="D164" s="210" t="s">
        <v>111</v>
      </c>
      <c r="E164" s="211" t="s">
        <v>274</v>
      </c>
      <c r="F164" s="212" t="s">
        <v>275</v>
      </c>
      <c r="G164" s="213" t="s">
        <v>182</v>
      </c>
      <c r="H164" s="214">
        <v>3320.4000000000001</v>
      </c>
      <c r="I164" s="215"/>
      <c r="J164" s="214">
        <f>ROUND(I164*H164,1)</f>
        <v>0</v>
      </c>
      <c r="K164" s="212" t="s">
        <v>115</v>
      </c>
      <c r="L164" s="45"/>
      <c r="M164" s="216" t="s">
        <v>19</v>
      </c>
      <c r="N164" s="217" t="s">
        <v>43</v>
      </c>
      <c r="O164" s="85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0" t="s">
        <v>129</v>
      </c>
      <c r="AT164" s="220" t="s">
        <v>111</v>
      </c>
      <c r="AU164" s="220" t="s">
        <v>82</v>
      </c>
      <c r="AY164" s="18" t="s">
        <v>110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8" t="s">
        <v>80</v>
      </c>
      <c r="BK164" s="221">
        <f>ROUND(I164*H164,1)</f>
        <v>0</v>
      </c>
      <c r="BL164" s="18" t="s">
        <v>129</v>
      </c>
      <c r="BM164" s="220" t="s">
        <v>276</v>
      </c>
    </row>
    <row r="165" s="2" customFormat="1">
      <c r="A165" s="39"/>
      <c r="B165" s="40"/>
      <c r="C165" s="41"/>
      <c r="D165" s="222" t="s">
        <v>118</v>
      </c>
      <c r="E165" s="41"/>
      <c r="F165" s="223" t="s">
        <v>277</v>
      </c>
      <c r="G165" s="41"/>
      <c r="H165" s="41"/>
      <c r="I165" s="137"/>
      <c r="J165" s="41"/>
      <c r="K165" s="41"/>
      <c r="L165" s="45"/>
      <c r="M165" s="224"/>
      <c r="N165" s="22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118</v>
      </c>
      <c r="AU165" s="18" t="s">
        <v>82</v>
      </c>
    </row>
    <row r="166" s="2" customFormat="1" ht="16.5" customHeight="1">
      <c r="A166" s="39"/>
      <c r="B166" s="40"/>
      <c r="C166" s="210" t="s">
        <v>278</v>
      </c>
      <c r="D166" s="210" t="s">
        <v>111</v>
      </c>
      <c r="E166" s="211" t="s">
        <v>279</v>
      </c>
      <c r="F166" s="212" t="s">
        <v>280</v>
      </c>
      <c r="G166" s="213" t="s">
        <v>182</v>
      </c>
      <c r="H166" s="214">
        <v>199224</v>
      </c>
      <c r="I166" s="215"/>
      <c r="J166" s="214">
        <f>ROUND(I166*H166,1)</f>
        <v>0</v>
      </c>
      <c r="K166" s="212" t="s">
        <v>115</v>
      </c>
      <c r="L166" s="45"/>
      <c r="M166" s="216" t="s">
        <v>19</v>
      </c>
      <c r="N166" s="217" t="s">
        <v>43</v>
      </c>
      <c r="O166" s="85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0" t="s">
        <v>129</v>
      </c>
      <c r="AT166" s="220" t="s">
        <v>111</v>
      </c>
      <c r="AU166" s="220" t="s">
        <v>82</v>
      </c>
      <c r="AY166" s="18" t="s">
        <v>110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8" t="s">
        <v>80</v>
      </c>
      <c r="BK166" s="221">
        <f>ROUND(I166*H166,1)</f>
        <v>0</v>
      </c>
      <c r="BL166" s="18" t="s">
        <v>129</v>
      </c>
      <c r="BM166" s="220" t="s">
        <v>281</v>
      </c>
    </row>
    <row r="167" s="2" customFormat="1">
      <c r="A167" s="39"/>
      <c r="B167" s="40"/>
      <c r="C167" s="41"/>
      <c r="D167" s="222" t="s">
        <v>118</v>
      </c>
      <c r="E167" s="41"/>
      <c r="F167" s="223" t="s">
        <v>282</v>
      </c>
      <c r="G167" s="41"/>
      <c r="H167" s="41"/>
      <c r="I167" s="137"/>
      <c r="J167" s="41"/>
      <c r="K167" s="41"/>
      <c r="L167" s="45"/>
      <c r="M167" s="224"/>
      <c r="N167" s="22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118</v>
      </c>
      <c r="AU167" s="18" t="s">
        <v>82</v>
      </c>
    </row>
    <row r="168" s="14" customFormat="1">
      <c r="A168" s="14"/>
      <c r="B168" s="250"/>
      <c r="C168" s="251"/>
      <c r="D168" s="222" t="s">
        <v>170</v>
      </c>
      <c r="E168" s="251"/>
      <c r="F168" s="253" t="s">
        <v>266</v>
      </c>
      <c r="G168" s="251"/>
      <c r="H168" s="254">
        <v>199224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0" t="s">
        <v>170</v>
      </c>
      <c r="AU168" s="260" t="s">
        <v>82</v>
      </c>
      <c r="AV168" s="14" t="s">
        <v>82</v>
      </c>
      <c r="AW168" s="14" t="s">
        <v>4</v>
      </c>
      <c r="AX168" s="14" t="s">
        <v>80</v>
      </c>
      <c r="AY168" s="260" t="s">
        <v>110</v>
      </c>
    </row>
    <row r="169" s="2" customFormat="1" ht="16.5" customHeight="1">
      <c r="A169" s="39"/>
      <c r="B169" s="40"/>
      <c r="C169" s="210" t="s">
        <v>7</v>
      </c>
      <c r="D169" s="210" t="s">
        <v>111</v>
      </c>
      <c r="E169" s="211" t="s">
        <v>283</v>
      </c>
      <c r="F169" s="212" t="s">
        <v>284</v>
      </c>
      <c r="G169" s="213" t="s">
        <v>182</v>
      </c>
      <c r="H169" s="214">
        <v>3320.4000000000001</v>
      </c>
      <c r="I169" s="215"/>
      <c r="J169" s="214">
        <f>ROUND(I169*H169,1)</f>
        <v>0</v>
      </c>
      <c r="K169" s="212" t="s">
        <v>115</v>
      </c>
      <c r="L169" s="45"/>
      <c r="M169" s="216" t="s">
        <v>19</v>
      </c>
      <c r="N169" s="217" t="s">
        <v>43</v>
      </c>
      <c r="O169" s="85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0" t="s">
        <v>129</v>
      </c>
      <c r="AT169" s="220" t="s">
        <v>111</v>
      </c>
      <c r="AU169" s="220" t="s">
        <v>82</v>
      </c>
      <c r="AY169" s="18" t="s">
        <v>110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8" t="s">
        <v>80</v>
      </c>
      <c r="BK169" s="221">
        <f>ROUND(I169*H169,1)</f>
        <v>0</v>
      </c>
      <c r="BL169" s="18" t="s">
        <v>129</v>
      </c>
      <c r="BM169" s="220" t="s">
        <v>285</v>
      </c>
    </row>
    <row r="170" s="2" customFormat="1">
      <c r="A170" s="39"/>
      <c r="B170" s="40"/>
      <c r="C170" s="41"/>
      <c r="D170" s="222" t="s">
        <v>118</v>
      </c>
      <c r="E170" s="41"/>
      <c r="F170" s="223" t="s">
        <v>286</v>
      </c>
      <c r="G170" s="41"/>
      <c r="H170" s="41"/>
      <c r="I170" s="137"/>
      <c r="J170" s="41"/>
      <c r="K170" s="41"/>
      <c r="L170" s="45"/>
      <c r="M170" s="224"/>
      <c r="N170" s="22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118</v>
      </c>
      <c r="AU170" s="18" t="s">
        <v>82</v>
      </c>
    </row>
    <row r="171" s="2" customFormat="1" ht="16.5" customHeight="1">
      <c r="A171" s="39"/>
      <c r="B171" s="40"/>
      <c r="C171" s="210" t="s">
        <v>287</v>
      </c>
      <c r="D171" s="210" t="s">
        <v>111</v>
      </c>
      <c r="E171" s="211" t="s">
        <v>288</v>
      </c>
      <c r="F171" s="212" t="s">
        <v>289</v>
      </c>
      <c r="G171" s="213" t="s">
        <v>290</v>
      </c>
      <c r="H171" s="214">
        <v>50</v>
      </c>
      <c r="I171" s="215"/>
      <c r="J171" s="214">
        <f>ROUND(I171*H171,1)</f>
        <v>0</v>
      </c>
      <c r="K171" s="212" t="s">
        <v>19</v>
      </c>
      <c r="L171" s="45"/>
      <c r="M171" s="216" t="s">
        <v>19</v>
      </c>
      <c r="N171" s="217" t="s">
        <v>43</v>
      </c>
      <c r="O171" s="85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0" t="s">
        <v>129</v>
      </c>
      <c r="AT171" s="220" t="s">
        <v>111</v>
      </c>
      <c r="AU171" s="220" t="s">
        <v>82</v>
      </c>
      <c r="AY171" s="18" t="s">
        <v>110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8" t="s">
        <v>80</v>
      </c>
      <c r="BK171" s="221">
        <f>ROUND(I171*H171,1)</f>
        <v>0</v>
      </c>
      <c r="BL171" s="18" t="s">
        <v>129</v>
      </c>
      <c r="BM171" s="220" t="s">
        <v>291</v>
      </c>
    </row>
    <row r="172" s="2" customFormat="1">
      <c r="A172" s="39"/>
      <c r="B172" s="40"/>
      <c r="C172" s="41"/>
      <c r="D172" s="222" t="s">
        <v>118</v>
      </c>
      <c r="E172" s="41"/>
      <c r="F172" s="223" t="s">
        <v>292</v>
      </c>
      <c r="G172" s="41"/>
      <c r="H172" s="41"/>
      <c r="I172" s="137"/>
      <c r="J172" s="41"/>
      <c r="K172" s="41"/>
      <c r="L172" s="45"/>
      <c r="M172" s="224"/>
      <c r="N172" s="225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118</v>
      </c>
      <c r="AU172" s="18" t="s">
        <v>82</v>
      </c>
    </row>
    <row r="173" s="11" customFormat="1" ht="22.8" customHeight="1">
      <c r="A173" s="11"/>
      <c r="B173" s="196"/>
      <c r="C173" s="197"/>
      <c r="D173" s="198" t="s">
        <v>71</v>
      </c>
      <c r="E173" s="238" t="s">
        <v>293</v>
      </c>
      <c r="F173" s="238" t="s">
        <v>294</v>
      </c>
      <c r="G173" s="197"/>
      <c r="H173" s="197"/>
      <c r="I173" s="200"/>
      <c r="J173" s="239">
        <f>BK173</f>
        <v>0</v>
      </c>
      <c r="K173" s="197"/>
      <c r="L173" s="202"/>
      <c r="M173" s="203"/>
      <c r="N173" s="204"/>
      <c r="O173" s="204"/>
      <c r="P173" s="205">
        <f>SUM(P174:P195)</f>
        <v>0</v>
      </c>
      <c r="Q173" s="204"/>
      <c r="R173" s="205">
        <f>SUM(R174:R195)</f>
        <v>0</v>
      </c>
      <c r="S173" s="204"/>
      <c r="T173" s="206">
        <f>SUM(T174:T195)</f>
        <v>85.154499999999985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80</v>
      </c>
      <c r="AT173" s="208" t="s">
        <v>71</v>
      </c>
      <c r="AU173" s="208" t="s">
        <v>80</v>
      </c>
      <c r="AY173" s="207" t="s">
        <v>110</v>
      </c>
      <c r="BK173" s="209">
        <f>SUM(BK174:BK195)</f>
        <v>0</v>
      </c>
    </row>
    <row r="174" s="2" customFormat="1" ht="16.5" customHeight="1">
      <c r="A174" s="39"/>
      <c r="B174" s="40"/>
      <c r="C174" s="210" t="s">
        <v>295</v>
      </c>
      <c r="D174" s="210" t="s">
        <v>111</v>
      </c>
      <c r="E174" s="211" t="s">
        <v>296</v>
      </c>
      <c r="F174" s="212" t="s">
        <v>297</v>
      </c>
      <c r="G174" s="213" t="s">
        <v>182</v>
      </c>
      <c r="H174" s="214">
        <v>2.5</v>
      </c>
      <c r="I174" s="215"/>
      <c r="J174" s="214">
        <f>ROUND(I174*H174,1)</f>
        <v>0</v>
      </c>
      <c r="K174" s="212" t="s">
        <v>115</v>
      </c>
      <c r="L174" s="45"/>
      <c r="M174" s="216" t="s">
        <v>19</v>
      </c>
      <c r="N174" s="217" t="s">
        <v>43</v>
      </c>
      <c r="O174" s="85"/>
      <c r="P174" s="218">
        <f>O174*H174</f>
        <v>0</v>
      </c>
      <c r="Q174" s="218">
        <v>0</v>
      </c>
      <c r="R174" s="218">
        <f>Q174*H174</f>
        <v>0</v>
      </c>
      <c r="S174" s="218">
        <v>0.27500000000000002</v>
      </c>
      <c r="T174" s="219">
        <f>S174*H174</f>
        <v>0.6875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0" t="s">
        <v>129</v>
      </c>
      <c r="AT174" s="220" t="s">
        <v>111</v>
      </c>
      <c r="AU174" s="220" t="s">
        <v>82</v>
      </c>
      <c r="AY174" s="18" t="s">
        <v>110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8" t="s">
        <v>80</v>
      </c>
      <c r="BK174" s="221">
        <f>ROUND(I174*H174,1)</f>
        <v>0</v>
      </c>
      <c r="BL174" s="18" t="s">
        <v>129</v>
      </c>
      <c r="BM174" s="220" t="s">
        <v>298</v>
      </c>
    </row>
    <row r="175" s="2" customFormat="1">
      <c r="A175" s="39"/>
      <c r="B175" s="40"/>
      <c r="C175" s="41"/>
      <c r="D175" s="222" t="s">
        <v>118</v>
      </c>
      <c r="E175" s="41"/>
      <c r="F175" s="223" t="s">
        <v>299</v>
      </c>
      <c r="G175" s="41"/>
      <c r="H175" s="41"/>
      <c r="I175" s="137"/>
      <c r="J175" s="41"/>
      <c r="K175" s="41"/>
      <c r="L175" s="45"/>
      <c r="M175" s="224"/>
      <c r="N175" s="22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118</v>
      </c>
      <c r="AU175" s="18" t="s">
        <v>82</v>
      </c>
    </row>
    <row r="176" s="2" customFormat="1" ht="16.5" customHeight="1">
      <c r="A176" s="39"/>
      <c r="B176" s="40"/>
      <c r="C176" s="210" t="s">
        <v>300</v>
      </c>
      <c r="D176" s="210" t="s">
        <v>111</v>
      </c>
      <c r="E176" s="211" t="s">
        <v>301</v>
      </c>
      <c r="F176" s="212" t="s">
        <v>302</v>
      </c>
      <c r="G176" s="213" t="s">
        <v>167</v>
      </c>
      <c r="H176" s="214">
        <v>20</v>
      </c>
      <c r="I176" s="215"/>
      <c r="J176" s="214">
        <f>ROUND(I176*H176,1)</f>
        <v>0</v>
      </c>
      <c r="K176" s="212" t="s">
        <v>115</v>
      </c>
      <c r="L176" s="45"/>
      <c r="M176" s="216" t="s">
        <v>19</v>
      </c>
      <c r="N176" s="217" t="s">
        <v>43</v>
      </c>
      <c r="O176" s="85"/>
      <c r="P176" s="218">
        <f>O176*H176</f>
        <v>0</v>
      </c>
      <c r="Q176" s="218">
        <v>0</v>
      </c>
      <c r="R176" s="218">
        <f>Q176*H176</f>
        <v>0</v>
      </c>
      <c r="S176" s="218">
        <v>0.0080000000000000002</v>
      </c>
      <c r="T176" s="219">
        <f>S176*H176</f>
        <v>0.16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0" t="s">
        <v>129</v>
      </c>
      <c r="AT176" s="220" t="s">
        <v>111</v>
      </c>
      <c r="AU176" s="220" t="s">
        <v>82</v>
      </c>
      <c r="AY176" s="18" t="s">
        <v>110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8" t="s">
        <v>80</v>
      </c>
      <c r="BK176" s="221">
        <f>ROUND(I176*H176,1)</f>
        <v>0</v>
      </c>
      <c r="BL176" s="18" t="s">
        <v>129</v>
      </c>
      <c r="BM176" s="220" t="s">
        <v>303</v>
      </c>
    </row>
    <row r="177" s="2" customFormat="1">
      <c r="A177" s="39"/>
      <c r="B177" s="40"/>
      <c r="C177" s="41"/>
      <c r="D177" s="222" t="s">
        <v>118</v>
      </c>
      <c r="E177" s="41"/>
      <c r="F177" s="223" t="s">
        <v>304</v>
      </c>
      <c r="G177" s="41"/>
      <c r="H177" s="41"/>
      <c r="I177" s="137"/>
      <c r="J177" s="41"/>
      <c r="K177" s="41"/>
      <c r="L177" s="45"/>
      <c r="M177" s="224"/>
      <c r="N177" s="22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118</v>
      </c>
      <c r="AU177" s="18" t="s">
        <v>82</v>
      </c>
    </row>
    <row r="178" s="13" customFormat="1">
      <c r="A178" s="13"/>
      <c r="B178" s="240"/>
      <c r="C178" s="241"/>
      <c r="D178" s="222" t="s">
        <v>170</v>
      </c>
      <c r="E178" s="242" t="s">
        <v>19</v>
      </c>
      <c r="F178" s="243" t="s">
        <v>305</v>
      </c>
      <c r="G178" s="241"/>
      <c r="H178" s="242" t="s">
        <v>19</v>
      </c>
      <c r="I178" s="244"/>
      <c r="J178" s="241"/>
      <c r="K178" s="241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170</v>
      </c>
      <c r="AU178" s="249" t="s">
        <v>82</v>
      </c>
      <c r="AV178" s="13" t="s">
        <v>80</v>
      </c>
      <c r="AW178" s="13" t="s">
        <v>33</v>
      </c>
      <c r="AX178" s="13" t="s">
        <v>72</v>
      </c>
      <c r="AY178" s="249" t="s">
        <v>110</v>
      </c>
    </row>
    <row r="179" s="14" customFormat="1">
      <c r="A179" s="14"/>
      <c r="B179" s="250"/>
      <c r="C179" s="251"/>
      <c r="D179" s="222" t="s">
        <v>170</v>
      </c>
      <c r="E179" s="252" t="s">
        <v>19</v>
      </c>
      <c r="F179" s="253" t="s">
        <v>278</v>
      </c>
      <c r="G179" s="251"/>
      <c r="H179" s="254">
        <v>20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170</v>
      </c>
      <c r="AU179" s="260" t="s">
        <v>82</v>
      </c>
      <c r="AV179" s="14" t="s">
        <v>82</v>
      </c>
      <c r="AW179" s="14" t="s">
        <v>33</v>
      </c>
      <c r="AX179" s="14" t="s">
        <v>80</v>
      </c>
      <c r="AY179" s="260" t="s">
        <v>110</v>
      </c>
    </row>
    <row r="180" s="2" customFormat="1" ht="16.5" customHeight="1">
      <c r="A180" s="39"/>
      <c r="B180" s="40"/>
      <c r="C180" s="210" t="s">
        <v>306</v>
      </c>
      <c r="D180" s="210" t="s">
        <v>111</v>
      </c>
      <c r="E180" s="211" t="s">
        <v>307</v>
      </c>
      <c r="F180" s="212" t="s">
        <v>308</v>
      </c>
      <c r="G180" s="213" t="s">
        <v>182</v>
      </c>
      <c r="H180" s="214">
        <v>399</v>
      </c>
      <c r="I180" s="215"/>
      <c r="J180" s="214">
        <f>ROUND(I180*H180,1)</f>
        <v>0</v>
      </c>
      <c r="K180" s="212" t="s">
        <v>115</v>
      </c>
      <c r="L180" s="45"/>
      <c r="M180" s="216" t="s">
        <v>19</v>
      </c>
      <c r="N180" s="217" t="s">
        <v>43</v>
      </c>
      <c r="O180" s="85"/>
      <c r="P180" s="218">
        <f>O180*H180</f>
        <v>0</v>
      </c>
      <c r="Q180" s="218">
        <v>0</v>
      </c>
      <c r="R180" s="218">
        <f>Q180*H180</f>
        <v>0</v>
      </c>
      <c r="S180" s="218">
        <v>0.058999999999999997</v>
      </c>
      <c r="T180" s="219">
        <f>S180*H180</f>
        <v>23.541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0" t="s">
        <v>129</v>
      </c>
      <c r="AT180" s="220" t="s">
        <v>111</v>
      </c>
      <c r="AU180" s="220" t="s">
        <v>82</v>
      </c>
      <c r="AY180" s="18" t="s">
        <v>110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8" t="s">
        <v>80</v>
      </c>
      <c r="BK180" s="221">
        <f>ROUND(I180*H180,1)</f>
        <v>0</v>
      </c>
      <c r="BL180" s="18" t="s">
        <v>129</v>
      </c>
      <c r="BM180" s="220" t="s">
        <v>309</v>
      </c>
    </row>
    <row r="181" s="2" customFormat="1">
      <c r="A181" s="39"/>
      <c r="B181" s="40"/>
      <c r="C181" s="41"/>
      <c r="D181" s="222" t="s">
        <v>118</v>
      </c>
      <c r="E181" s="41"/>
      <c r="F181" s="223" t="s">
        <v>310</v>
      </c>
      <c r="G181" s="41"/>
      <c r="H181" s="41"/>
      <c r="I181" s="137"/>
      <c r="J181" s="41"/>
      <c r="K181" s="41"/>
      <c r="L181" s="45"/>
      <c r="M181" s="224"/>
      <c r="N181" s="22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118</v>
      </c>
      <c r="AU181" s="18" t="s">
        <v>82</v>
      </c>
    </row>
    <row r="182" s="13" customFormat="1">
      <c r="A182" s="13"/>
      <c r="B182" s="240"/>
      <c r="C182" s="241"/>
      <c r="D182" s="222" t="s">
        <v>170</v>
      </c>
      <c r="E182" s="242" t="s">
        <v>19</v>
      </c>
      <c r="F182" s="243" t="s">
        <v>190</v>
      </c>
      <c r="G182" s="241"/>
      <c r="H182" s="242" t="s">
        <v>19</v>
      </c>
      <c r="I182" s="244"/>
      <c r="J182" s="241"/>
      <c r="K182" s="241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170</v>
      </c>
      <c r="AU182" s="249" t="s">
        <v>82</v>
      </c>
      <c r="AV182" s="13" t="s">
        <v>80</v>
      </c>
      <c r="AW182" s="13" t="s">
        <v>33</v>
      </c>
      <c r="AX182" s="13" t="s">
        <v>72</v>
      </c>
      <c r="AY182" s="249" t="s">
        <v>110</v>
      </c>
    </row>
    <row r="183" s="14" customFormat="1">
      <c r="A183" s="14"/>
      <c r="B183" s="250"/>
      <c r="C183" s="251"/>
      <c r="D183" s="222" t="s">
        <v>170</v>
      </c>
      <c r="E183" s="252" t="s">
        <v>19</v>
      </c>
      <c r="F183" s="253" t="s">
        <v>198</v>
      </c>
      <c r="G183" s="251"/>
      <c r="H183" s="254">
        <v>399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170</v>
      </c>
      <c r="AU183" s="260" t="s">
        <v>82</v>
      </c>
      <c r="AV183" s="14" t="s">
        <v>82</v>
      </c>
      <c r="AW183" s="14" t="s">
        <v>33</v>
      </c>
      <c r="AX183" s="14" t="s">
        <v>80</v>
      </c>
      <c r="AY183" s="260" t="s">
        <v>110</v>
      </c>
    </row>
    <row r="184" s="2" customFormat="1" ht="16.5" customHeight="1">
      <c r="A184" s="39"/>
      <c r="B184" s="40"/>
      <c r="C184" s="210" t="s">
        <v>311</v>
      </c>
      <c r="D184" s="210" t="s">
        <v>111</v>
      </c>
      <c r="E184" s="211" t="s">
        <v>312</v>
      </c>
      <c r="F184" s="212" t="s">
        <v>313</v>
      </c>
      <c r="G184" s="213" t="s">
        <v>182</v>
      </c>
      <c r="H184" s="214">
        <v>2096</v>
      </c>
      <c r="I184" s="215"/>
      <c r="J184" s="214">
        <f>ROUND(I184*H184,1)</f>
        <v>0</v>
      </c>
      <c r="K184" s="212" t="s">
        <v>115</v>
      </c>
      <c r="L184" s="45"/>
      <c r="M184" s="216" t="s">
        <v>19</v>
      </c>
      <c r="N184" s="217" t="s">
        <v>43</v>
      </c>
      <c r="O184" s="85"/>
      <c r="P184" s="218">
        <f>O184*H184</f>
        <v>0</v>
      </c>
      <c r="Q184" s="218">
        <v>0</v>
      </c>
      <c r="R184" s="218">
        <f>Q184*H184</f>
        <v>0</v>
      </c>
      <c r="S184" s="218">
        <v>0.021999999999999999</v>
      </c>
      <c r="T184" s="219">
        <f>S184*H184</f>
        <v>46.111999999999995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0" t="s">
        <v>129</v>
      </c>
      <c r="AT184" s="220" t="s">
        <v>111</v>
      </c>
      <c r="AU184" s="220" t="s">
        <v>82</v>
      </c>
      <c r="AY184" s="18" t="s">
        <v>110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80</v>
      </c>
      <c r="BK184" s="221">
        <f>ROUND(I184*H184,1)</f>
        <v>0</v>
      </c>
      <c r="BL184" s="18" t="s">
        <v>129</v>
      </c>
      <c r="BM184" s="220" t="s">
        <v>314</v>
      </c>
    </row>
    <row r="185" s="2" customFormat="1">
      <c r="A185" s="39"/>
      <c r="B185" s="40"/>
      <c r="C185" s="41"/>
      <c r="D185" s="222" t="s">
        <v>118</v>
      </c>
      <c r="E185" s="41"/>
      <c r="F185" s="223" t="s">
        <v>315</v>
      </c>
      <c r="G185" s="41"/>
      <c r="H185" s="41"/>
      <c r="I185" s="137"/>
      <c r="J185" s="41"/>
      <c r="K185" s="41"/>
      <c r="L185" s="45"/>
      <c r="M185" s="224"/>
      <c r="N185" s="22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118</v>
      </c>
      <c r="AU185" s="18" t="s">
        <v>82</v>
      </c>
    </row>
    <row r="186" s="13" customFormat="1">
      <c r="A186" s="13"/>
      <c r="B186" s="240"/>
      <c r="C186" s="241"/>
      <c r="D186" s="222" t="s">
        <v>170</v>
      </c>
      <c r="E186" s="242" t="s">
        <v>19</v>
      </c>
      <c r="F186" s="243" t="s">
        <v>316</v>
      </c>
      <c r="G186" s="241"/>
      <c r="H186" s="242" t="s">
        <v>19</v>
      </c>
      <c r="I186" s="244"/>
      <c r="J186" s="241"/>
      <c r="K186" s="241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170</v>
      </c>
      <c r="AU186" s="249" t="s">
        <v>82</v>
      </c>
      <c r="AV186" s="13" t="s">
        <v>80</v>
      </c>
      <c r="AW186" s="13" t="s">
        <v>33</v>
      </c>
      <c r="AX186" s="13" t="s">
        <v>72</v>
      </c>
      <c r="AY186" s="249" t="s">
        <v>110</v>
      </c>
    </row>
    <row r="187" s="14" customFormat="1">
      <c r="A187" s="14"/>
      <c r="B187" s="250"/>
      <c r="C187" s="251"/>
      <c r="D187" s="222" t="s">
        <v>170</v>
      </c>
      <c r="E187" s="252" t="s">
        <v>19</v>
      </c>
      <c r="F187" s="253" t="s">
        <v>208</v>
      </c>
      <c r="G187" s="251"/>
      <c r="H187" s="254">
        <v>2096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170</v>
      </c>
      <c r="AU187" s="260" t="s">
        <v>82</v>
      </c>
      <c r="AV187" s="14" t="s">
        <v>82</v>
      </c>
      <c r="AW187" s="14" t="s">
        <v>33</v>
      </c>
      <c r="AX187" s="14" t="s">
        <v>80</v>
      </c>
      <c r="AY187" s="260" t="s">
        <v>110</v>
      </c>
    </row>
    <row r="188" s="2" customFormat="1" ht="16.5" customHeight="1">
      <c r="A188" s="39"/>
      <c r="B188" s="40"/>
      <c r="C188" s="210" t="s">
        <v>317</v>
      </c>
      <c r="D188" s="210" t="s">
        <v>111</v>
      </c>
      <c r="E188" s="211" t="s">
        <v>318</v>
      </c>
      <c r="F188" s="212" t="s">
        <v>319</v>
      </c>
      <c r="G188" s="213" t="s">
        <v>182</v>
      </c>
      <c r="H188" s="214">
        <v>187</v>
      </c>
      <c r="I188" s="215"/>
      <c r="J188" s="214">
        <f>ROUND(I188*H188,1)</f>
        <v>0</v>
      </c>
      <c r="K188" s="212" t="s">
        <v>115</v>
      </c>
      <c r="L188" s="45"/>
      <c r="M188" s="216" t="s">
        <v>19</v>
      </c>
      <c r="N188" s="217" t="s">
        <v>43</v>
      </c>
      <c r="O188" s="85"/>
      <c r="P188" s="218">
        <f>O188*H188</f>
        <v>0</v>
      </c>
      <c r="Q188" s="218">
        <v>0</v>
      </c>
      <c r="R188" s="218">
        <f>Q188*H188</f>
        <v>0</v>
      </c>
      <c r="S188" s="218">
        <v>0.071999999999999995</v>
      </c>
      <c r="T188" s="219">
        <f>S188*H188</f>
        <v>13.463999999999999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0" t="s">
        <v>129</v>
      </c>
      <c r="AT188" s="220" t="s">
        <v>111</v>
      </c>
      <c r="AU188" s="220" t="s">
        <v>82</v>
      </c>
      <c r="AY188" s="18" t="s">
        <v>110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8" t="s">
        <v>80</v>
      </c>
      <c r="BK188" s="221">
        <f>ROUND(I188*H188,1)</f>
        <v>0</v>
      </c>
      <c r="BL188" s="18" t="s">
        <v>129</v>
      </c>
      <c r="BM188" s="220" t="s">
        <v>320</v>
      </c>
    </row>
    <row r="189" s="2" customFormat="1">
      <c r="A189" s="39"/>
      <c r="B189" s="40"/>
      <c r="C189" s="41"/>
      <c r="D189" s="222" t="s">
        <v>118</v>
      </c>
      <c r="E189" s="41"/>
      <c r="F189" s="223" t="s">
        <v>321</v>
      </c>
      <c r="G189" s="41"/>
      <c r="H189" s="41"/>
      <c r="I189" s="137"/>
      <c r="J189" s="41"/>
      <c r="K189" s="41"/>
      <c r="L189" s="45"/>
      <c r="M189" s="224"/>
      <c r="N189" s="22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118</v>
      </c>
      <c r="AU189" s="18" t="s">
        <v>82</v>
      </c>
    </row>
    <row r="190" s="13" customFormat="1">
      <c r="A190" s="13"/>
      <c r="B190" s="240"/>
      <c r="C190" s="241"/>
      <c r="D190" s="222" t="s">
        <v>170</v>
      </c>
      <c r="E190" s="242" t="s">
        <v>19</v>
      </c>
      <c r="F190" s="243" t="s">
        <v>190</v>
      </c>
      <c r="G190" s="241"/>
      <c r="H190" s="242" t="s">
        <v>19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170</v>
      </c>
      <c r="AU190" s="249" t="s">
        <v>82</v>
      </c>
      <c r="AV190" s="13" t="s">
        <v>80</v>
      </c>
      <c r="AW190" s="13" t="s">
        <v>33</v>
      </c>
      <c r="AX190" s="13" t="s">
        <v>72</v>
      </c>
      <c r="AY190" s="249" t="s">
        <v>110</v>
      </c>
    </row>
    <row r="191" s="14" customFormat="1">
      <c r="A191" s="14"/>
      <c r="B191" s="250"/>
      <c r="C191" s="251"/>
      <c r="D191" s="222" t="s">
        <v>170</v>
      </c>
      <c r="E191" s="252" t="s">
        <v>19</v>
      </c>
      <c r="F191" s="253" t="s">
        <v>214</v>
      </c>
      <c r="G191" s="251"/>
      <c r="H191" s="254">
        <v>187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170</v>
      </c>
      <c r="AU191" s="260" t="s">
        <v>82</v>
      </c>
      <c r="AV191" s="14" t="s">
        <v>82</v>
      </c>
      <c r="AW191" s="14" t="s">
        <v>33</v>
      </c>
      <c r="AX191" s="14" t="s">
        <v>80</v>
      </c>
      <c r="AY191" s="260" t="s">
        <v>110</v>
      </c>
    </row>
    <row r="192" s="2" customFormat="1" ht="16.5" customHeight="1">
      <c r="A192" s="39"/>
      <c r="B192" s="40"/>
      <c r="C192" s="210" t="s">
        <v>322</v>
      </c>
      <c r="D192" s="210" t="s">
        <v>111</v>
      </c>
      <c r="E192" s="211" t="s">
        <v>323</v>
      </c>
      <c r="F192" s="212" t="s">
        <v>324</v>
      </c>
      <c r="G192" s="213" t="s">
        <v>182</v>
      </c>
      <c r="H192" s="214">
        <v>85</v>
      </c>
      <c r="I192" s="215"/>
      <c r="J192" s="214">
        <f>ROUND(I192*H192,1)</f>
        <v>0</v>
      </c>
      <c r="K192" s="212" t="s">
        <v>115</v>
      </c>
      <c r="L192" s="45"/>
      <c r="M192" s="216" t="s">
        <v>19</v>
      </c>
      <c r="N192" s="217" t="s">
        <v>43</v>
      </c>
      <c r="O192" s="85"/>
      <c r="P192" s="218">
        <f>O192*H192</f>
        <v>0</v>
      </c>
      <c r="Q192" s="218">
        <v>0</v>
      </c>
      <c r="R192" s="218">
        <f>Q192*H192</f>
        <v>0</v>
      </c>
      <c r="S192" s="218">
        <v>0.014</v>
      </c>
      <c r="T192" s="219">
        <f>S192*H192</f>
        <v>1.19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0" t="s">
        <v>129</v>
      </c>
      <c r="AT192" s="220" t="s">
        <v>111</v>
      </c>
      <c r="AU192" s="220" t="s">
        <v>82</v>
      </c>
      <c r="AY192" s="18" t="s">
        <v>110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8" t="s">
        <v>80</v>
      </c>
      <c r="BK192" s="221">
        <f>ROUND(I192*H192,1)</f>
        <v>0</v>
      </c>
      <c r="BL192" s="18" t="s">
        <v>129</v>
      </c>
      <c r="BM192" s="220" t="s">
        <v>325</v>
      </c>
    </row>
    <row r="193" s="2" customFormat="1">
      <c r="A193" s="39"/>
      <c r="B193" s="40"/>
      <c r="C193" s="41"/>
      <c r="D193" s="222" t="s">
        <v>118</v>
      </c>
      <c r="E193" s="41"/>
      <c r="F193" s="223" t="s">
        <v>326</v>
      </c>
      <c r="G193" s="41"/>
      <c r="H193" s="41"/>
      <c r="I193" s="137"/>
      <c r="J193" s="41"/>
      <c r="K193" s="41"/>
      <c r="L193" s="45"/>
      <c r="M193" s="224"/>
      <c r="N193" s="225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118</v>
      </c>
      <c r="AU193" s="18" t="s">
        <v>82</v>
      </c>
    </row>
    <row r="194" s="13" customFormat="1">
      <c r="A194" s="13"/>
      <c r="B194" s="240"/>
      <c r="C194" s="241"/>
      <c r="D194" s="222" t="s">
        <v>170</v>
      </c>
      <c r="E194" s="242" t="s">
        <v>19</v>
      </c>
      <c r="F194" s="243" t="s">
        <v>232</v>
      </c>
      <c r="G194" s="241"/>
      <c r="H194" s="242" t="s">
        <v>19</v>
      </c>
      <c r="I194" s="244"/>
      <c r="J194" s="241"/>
      <c r="K194" s="241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170</v>
      </c>
      <c r="AU194" s="249" t="s">
        <v>82</v>
      </c>
      <c r="AV194" s="13" t="s">
        <v>80</v>
      </c>
      <c r="AW194" s="13" t="s">
        <v>33</v>
      </c>
      <c r="AX194" s="13" t="s">
        <v>72</v>
      </c>
      <c r="AY194" s="249" t="s">
        <v>110</v>
      </c>
    </row>
    <row r="195" s="14" customFormat="1">
      <c r="A195" s="14"/>
      <c r="B195" s="250"/>
      <c r="C195" s="251"/>
      <c r="D195" s="222" t="s">
        <v>170</v>
      </c>
      <c r="E195" s="252" t="s">
        <v>19</v>
      </c>
      <c r="F195" s="253" t="s">
        <v>233</v>
      </c>
      <c r="G195" s="251"/>
      <c r="H195" s="254">
        <v>85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170</v>
      </c>
      <c r="AU195" s="260" t="s">
        <v>82</v>
      </c>
      <c r="AV195" s="14" t="s">
        <v>82</v>
      </c>
      <c r="AW195" s="14" t="s">
        <v>33</v>
      </c>
      <c r="AX195" s="14" t="s">
        <v>80</v>
      </c>
      <c r="AY195" s="260" t="s">
        <v>110</v>
      </c>
    </row>
    <row r="196" s="11" customFormat="1" ht="22.8" customHeight="1">
      <c r="A196" s="11"/>
      <c r="B196" s="196"/>
      <c r="C196" s="197"/>
      <c r="D196" s="198" t="s">
        <v>71</v>
      </c>
      <c r="E196" s="238" t="s">
        <v>327</v>
      </c>
      <c r="F196" s="238" t="s">
        <v>328</v>
      </c>
      <c r="G196" s="197"/>
      <c r="H196" s="197"/>
      <c r="I196" s="200"/>
      <c r="J196" s="239">
        <f>BK196</f>
        <v>0</v>
      </c>
      <c r="K196" s="197"/>
      <c r="L196" s="202"/>
      <c r="M196" s="203"/>
      <c r="N196" s="204"/>
      <c r="O196" s="204"/>
      <c r="P196" s="205">
        <f>SUM(P197:P199)</f>
        <v>0</v>
      </c>
      <c r="Q196" s="204"/>
      <c r="R196" s="205">
        <f>SUM(R197:R199)</f>
        <v>0</v>
      </c>
      <c r="S196" s="204"/>
      <c r="T196" s="206">
        <f>SUM(T197:T199)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07" t="s">
        <v>80</v>
      </c>
      <c r="AT196" s="208" t="s">
        <v>71</v>
      </c>
      <c r="AU196" s="208" t="s">
        <v>80</v>
      </c>
      <c r="AY196" s="207" t="s">
        <v>110</v>
      </c>
      <c r="BK196" s="209">
        <f>SUM(BK197:BK199)</f>
        <v>0</v>
      </c>
    </row>
    <row r="197" s="2" customFormat="1" ht="16.5" customHeight="1">
      <c r="A197" s="39"/>
      <c r="B197" s="40"/>
      <c r="C197" s="210" t="s">
        <v>329</v>
      </c>
      <c r="D197" s="210" t="s">
        <v>111</v>
      </c>
      <c r="E197" s="211" t="s">
        <v>330</v>
      </c>
      <c r="F197" s="212" t="s">
        <v>331</v>
      </c>
      <c r="G197" s="213" t="s">
        <v>332</v>
      </c>
      <c r="H197" s="214">
        <v>114.02</v>
      </c>
      <c r="I197" s="215"/>
      <c r="J197" s="214">
        <f>ROUND(I197*H197,1)</f>
        <v>0</v>
      </c>
      <c r="K197" s="212" t="s">
        <v>115</v>
      </c>
      <c r="L197" s="45"/>
      <c r="M197" s="216" t="s">
        <v>19</v>
      </c>
      <c r="N197" s="217" t="s">
        <v>43</v>
      </c>
      <c r="O197" s="85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0" t="s">
        <v>129</v>
      </c>
      <c r="AT197" s="220" t="s">
        <v>111</v>
      </c>
      <c r="AU197" s="220" t="s">
        <v>82</v>
      </c>
      <c r="AY197" s="18" t="s">
        <v>110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8" t="s">
        <v>80</v>
      </c>
      <c r="BK197" s="221">
        <f>ROUND(I197*H197,1)</f>
        <v>0</v>
      </c>
      <c r="BL197" s="18" t="s">
        <v>129</v>
      </c>
      <c r="BM197" s="220" t="s">
        <v>333</v>
      </c>
    </row>
    <row r="198" s="2" customFormat="1">
      <c r="A198" s="39"/>
      <c r="B198" s="40"/>
      <c r="C198" s="41"/>
      <c r="D198" s="222" t="s">
        <v>118</v>
      </c>
      <c r="E198" s="41"/>
      <c r="F198" s="223" t="s">
        <v>334</v>
      </c>
      <c r="G198" s="41"/>
      <c r="H198" s="41"/>
      <c r="I198" s="137"/>
      <c r="J198" s="41"/>
      <c r="K198" s="41"/>
      <c r="L198" s="45"/>
      <c r="M198" s="224"/>
      <c r="N198" s="22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118</v>
      </c>
      <c r="AU198" s="18" t="s">
        <v>82</v>
      </c>
    </row>
    <row r="199" s="2" customFormat="1">
      <c r="A199" s="39"/>
      <c r="B199" s="40"/>
      <c r="C199" s="41"/>
      <c r="D199" s="222" t="s">
        <v>196</v>
      </c>
      <c r="E199" s="41"/>
      <c r="F199" s="261" t="s">
        <v>335</v>
      </c>
      <c r="G199" s="41"/>
      <c r="H199" s="41"/>
      <c r="I199" s="137"/>
      <c r="J199" s="41"/>
      <c r="K199" s="41"/>
      <c r="L199" s="45"/>
      <c r="M199" s="224"/>
      <c r="N199" s="22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196</v>
      </c>
      <c r="AU199" s="18" t="s">
        <v>82</v>
      </c>
    </row>
    <row r="200" s="11" customFormat="1" ht="22.8" customHeight="1">
      <c r="A200" s="11"/>
      <c r="B200" s="196"/>
      <c r="C200" s="197"/>
      <c r="D200" s="198" t="s">
        <v>71</v>
      </c>
      <c r="E200" s="238" t="s">
        <v>336</v>
      </c>
      <c r="F200" s="238" t="s">
        <v>337</v>
      </c>
      <c r="G200" s="197"/>
      <c r="H200" s="197"/>
      <c r="I200" s="200"/>
      <c r="J200" s="239">
        <f>BK200</f>
        <v>0</v>
      </c>
      <c r="K200" s="197"/>
      <c r="L200" s="202"/>
      <c r="M200" s="203"/>
      <c r="N200" s="204"/>
      <c r="O200" s="204"/>
      <c r="P200" s="205">
        <f>SUM(P201:P213)</f>
        <v>0</v>
      </c>
      <c r="Q200" s="204"/>
      <c r="R200" s="205">
        <f>SUM(R201:R213)</f>
        <v>0</v>
      </c>
      <c r="S200" s="204"/>
      <c r="T200" s="206">
        <f>SUM(T201:T213)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7" t="s">
        <v>80</v>
      </c>
      <c r="AT200" s="208" t="s">
        <v>71</v>
      </c>
      <c r="AU200" s="208" t="s">
        <v>80</v>
      </c>
      <c r="AY200" s="207" t="s">
        <v>110</v>
      </c>
      <c r="BK200" s="209">
        <f>SUM(BK201:BK213)</f>
        <v>0</v>
      </c>
    </row>
    <row r="201" s="2" customFormat="1" ht="16.5" customHeight="1">
      <c r="A201" s="39"/>
      <c r="B201" s="40"/>
      <c r="C201" s="210" t="s">
        <v>338</v>
      </c>
      <c r="D201" s="210" t="s">
        <v>111</v>
      </c>
      <c r="E201" s="211" t="s">
        <v>339</v>
      </c>
      <c r="F201" s="212" t="s">
        <v>340</v>
      </c>
      <c r="G201" s="213" t="s">
        <v>332</v>
      </c>
      <c r="H201" s="214">
        <v>101.84999999999999</v>
      </c>
      <c r="I201" s="215"/>
      <c r="J201" s="214">
        <f>ROUND(I201*H201,1)</f>
        <v>0</v>
      </c>
      <c r="K201" s="212" t="s">
        <v>115</v>
      </c>
      <c r="L201" s="45"/>
      <c r="M201" s="216" t="s">
        <v>19</v>
      </c>
      <c r="N201" s="217" t="s">
        <v>43</v>
      </c>
      <c r="O201" s="85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0" t="s">
        <v>129</v>
      </c>
      <c r="AT201" s="220" t="s">
        <v>111</v>
      </c>
      <c r="AU201" s="220" t="s">
        <v>82</v>
      </c>
      <c r="AY201" s="18" t="s">
        <v>110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8" t="s">
        <v>80</v>
      </c>
      <c r="BK201" s="221">
        <f>ROUND(I201*H201,1)</f>
        <v>0</v>
      </c>
      <c r="BL201" s="18" t="s">
        <v>129</v>
      </c>
      <c r="BM201" s="220" t="s">
        <v>341</v>
      </c>
    </row>
    <row r="202" s="2" customFormat="1">
      <c r="A202" s="39"/>
      <c r="B202" s="40"/>
      <c r="C202" s="41"/>
      <c r="D202" s="222" t="s">
        <v>118</v>
      </c>
      <c r="E202" s="41"/>
      <c r="F202" s="223" t="s">
        <v>342</v>
      </c>
      <c r="G202" s="41"/>
      <c r="H202" s="41"/>
      <c r="I202" s="137"/>
      <c r="J202" s="41"/>
      <c r="K202" s="41"/>
      <c r="L202" s="45"/>
      <c r="M202" s="224"/>
      <c r="N202" s="22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118</v>
      </c>
      <c r="AU202" s="18" t="s">
        <v>82</v>
      </c>
    </row>
    <row r="203" s="2" customFormat="1">
      <c r="A203" s="39"/>
      <c r="B203" s="40"/>
      <c r="C203" s="41"/>
      <c r="D203" s="222" t="s">
        <v>196</v>
      </c>
      <c r="E203" s="41"/>
      <c r="F203" s="261" t="s">
        <v>343</v>
      </c>
      <c r="G203" s="41"/>
      <c r="H203" s="41"/>
      <c r="I203" s="137"/>
      <c r="J203" s="41"/>
      <c r="K203" s="41"/>
      <c r="L203" s="45"/>
      <c r="M203" s="224"/>
      <c r="N203" s="225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196</v>
      </c>
      <c r="AU203" s="18" t="s">
        <v>82</v>
      </c>
    </row>
    <row r="204" s="2" customFormat="1" ht="16.5" customHeight="1">
      <c r="A204" s="39"/>
      <c r="B204" s="40"/>
      <c r="C204" s="210" t="s">
        <v>344</v>
      </c>
      <c r="D204" s="210" t="s">
        <v>111</v>
      </c>
      <c r="E204" s="211" t="s">
        <v>345</v>
      </c>
      <c r="F204" s="212" t="s">
        <v>346</v>
      </c>
      <c r="G204" s="213" t="s">
        <v>332</v>
      </c>
      <c r="H204" s="214">
        <v>101.84999999999999</v>
      </c>
      <c r="I204" s="215"/>
      <c r="J204" s="214">
        <f>ROUND(I204*H204,1)</f>
        <v>0</v>
      </c>
      <c r="K204" s="212" t="s">
        <v>115</v>
      </c>
      <c r="L204" s="45"/>
      <c r="M204" s="216" t="s">
        <v>19</v>
      </c>
      <c r="N204" s="217" t="s">
        <v>43</v>
      </c>
      <c r="O204" s="85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0" t="s">
        <v>129</v>
      </c>
      <c r="AT204" s="220" t="s">
        <v>111</v>
      </c>
      <c r="AU204" s="220" t="s">
        <v>82</v>
      </c>
      <c r="AY204" s="18" t="s">
        <v>110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8" t="s">
        <v>80</v>
      </c>
      <c r="BK204" s="221">
        <f>ROUND(I204*H204,1)</f>
        <v>0</v>
      </c>
      <c r="BL204" s="18" t="s">
        <v>129</v>
      </c>
      <c r="BM204" s="220" t="s">
        <v>347</v>
      </c>
    </row>
    <row r="205" s="2" customFormat="1" ht="16.5" customHeight="1">
      <c r="A205" s="39"/>
      <c r="B205" s="40"/>
      <c r="C205" s="210" t="s">
        <v>348</v>
      </c>
      <c r="D205" s="210" t="s">
        <v>111</v>
      </c>
      <c r="E205" s="211" t="s">
        <v>349</v>
      </c>
      <c r="F205" s="212" t="s">
        <v>350</v>
      </c>
      <c r="G205" s="213" t="s">
        <v>332</v>
      </c>
      <c r="H205" s="214">
        <v>1527.75</v>
      </c>
      <c r="I205" s="215"/>
      <c r="J205" s="214">
        <f>ROUND(I205*H205,1)</f>
        <v>0</v>
      </c>
      <c r="K205" s="212" t="s">
        <v>115</v>
      </c>
      <c r="L205" s="45"/>
      <c r="M205" s="216" t="s">
        <v>19</v>
      </c>
      <c r="N205" s="217" t="s">
        <v>43</v>
      </c>
      <c r="O205" s="85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0" t="s">
        <v>129</v>
      </c>
      <c r="AT205" s="220" t="s">
        <v>111</v>
      </c>
      <c r="AU205" s="220" t="s">
        <v>82</v>
      </c>
      <c r="AY205" s="18" t="s">
        <v>110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8" t="s">
        <v>80</v>
      </c>
      <c r="BK205" s="221">
        <f>ROUND(I205*H205,1)</f>
        <v>0</v>
      </c>
      <c r="BL205" s="18" t="s">
        <v>129</v>
      </c>
      <c r="BM205" s="220" t="s">
        <v>351</v>
      </c>
    </row>
    <row r="206" s="2" customFormat="1">
      <c r="A206" s="39"/>
      <c r="B206" s="40"/>
      <c r="C206" s="41"/>
      <c r="D206" s="222" t="s">
        <v>118</v>
      </c>
      <c r="E206" s="41"/>
      <c r="F206" s="223" t="s">
        <v>352</v>
      </c>
      <c r="G206" s="41"/>
      <c r="H206" s="41"/>
      <c r="I206" s="137"/>
      <c r="J206" s="41"/>
      <c r="K206" s="41"/>
      <c r="L206" s="45"/>
      <c r="M206" s="224"/>
      <c r="N206" s="22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118</v>
      </c>
      <c r="AU206" s="18" t="s">
        <v>82</v>
      </c>
    </row>
    <row r="207" s="14" customFormat="1">
      <c r="A207" s="14"/>
      <c r="B207" s="250"/>
      <c r="C207" s="251"/>
      <c r="D207" s="222" t="s">
        <v>170</v>
      </c>
      <c r="E207" s="251"/>
      <c r="F207" s="253" t="s">
        <v>353</v>
      </c>
      <c r="G207" s="251"/>
      <c r="H207" s="254">
        <v>1527.75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170</v>
      </c>
      <c r="AU207" s="260" t="s">
        <v>82</v>
      </c>
      <c r="AV207" s="14" t="s">
        <v>82</v>
      </c>
      <c r="AW207" s="14" t="s">
        <v>4</v>
      </c>
      <c r="AX207" s="14" t="s">
        <v>80</v>
      </c>
      <c r="AY207" s="260" t="s">
        <v>110</v>
      </c>
    </row>
    <row r="208" s="2" customFormat="1" ht="16.5" customHeight="1">
      <c r="A208" s="39"/>
      <c r="B208" s="40"/>
      <c r="C208" s="210" t="s">
        <v>354</v>
      </c>
      <c r="D208" s="210" t="s">
        <v>111</v>
      </c>
      <c r="E208" s="211" t="s">
        <v>355</v>
      </c>
      <c r="F208" s="212" t="s">
        <v>356</v>
      </c>
      <c r="G208" s="213" t="s">
        <v>332</v>
      </c>
      <c r="H208" s="214">
        <v>100.59999999999999</v>
      </c>
      <c r="I208" s="215"/>
      <c r="J208" s="214">
        <f>ROUND(I208*H208,1)</f>
        <v>0</v>
      </c>
      <c r="K208" s="212" t="s">
        <v>115</v>
      </c>
      <c r="L208" s="45"/>
      <c r="M208" s="216" t="s">
        <v>19</v>
      </c>
      <c r="N208" s="217" t="s">
        <v>43</v>
      </c>
      <c r="O208" s="85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0" t="s">
        <v>129</v>
      </c>
      <c r="AT208" s="220" t="s">
        <v>111</v>
      </c>
      <c r="AU208" s="220" t="s">
        <v>82</v>
      </c>
      <c r="AY208" s="18" t="s">
        <v>110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8" t="s">
        <v>80</v>
      </c>
      <c r="BK208" s="221">
        <f>ROUND(I208*H208,1)</f>
        <v>0</v>
      </c>
      <c r="BL208" s="18" t="s">
        <v>129</v>
      </c>
      <c r="BM208" s="220" t="s">
        <v>357</v>
      </c>
    </row>
    <row r="209" s="2" customFormat="1">
      <c r="A209" s="39"/>
      <c r="B209" s="40"/>
      <c r="C209" s="41"/>
      <c r="D209" s="222" t="s">
        <v>118</v>
      </c>
      <c r="E209" s="41"/>
      <c r="F209" s="223" t="s">
        <v>358</v>
      </c>
      <c r="G209" s="41"/>
      <c r="H209" s="41"/>
      <c r="I209" s="137"/>
      <c r="J209" s="41"/>
      <c r="K209" s="41"/>
      <c r="L209" s="45"/>
      <c r="M209" s="224"/>
      <c r="N209" s="22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118</v>
      </c>
      <c r="AU209" s="18" t="s">
        <v>82</v>
      </c>
    </row>
    <row r="210" s="2" customFormat="1">
      <c r="A210" s="39"/>
      <c r="B210" s="40"/>
      <c r="C210" s="41"/>
      <c r="D210" s="222" t="s">
        <v>196</v>
      </c>
      <c r="E210" s="41"/>
      <c r="F210" s="261" t="s">
        <v>359</v>
      </c>
      <c r="G210" s="41"/>
      <c r="H210" s="41"/>
      <c r="I210" s="137"/>
      <c r="J210" s="41"/>
      <c r="K210" s="41"/>
      <c r="L210" s="45"/>
      <c r="M210" s="224"/>
      <c r="N210" s="225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196</v>
      </c>
      <c r="AU210" s="18" t="s">
        <v>82</v>
      </c>
    </row>
    <row r="211" s="2" customFormat="1" ht="16.5" customHeight="1">
      <c r="A211" s="39"/>
      <c r="B211" s="40"/>
      <c r="C211" s="210" t="s">
        <v>360</v>
      </c>
      <c r="D211" s="210" t="s">
        <v>111</v>
      </c>
      <c r="E211" s="211" t="s">
        <v>361</v>
      </c>
      <c r="F211" s="212" t="s">
        <v>362</v>
      </c>
      <c r="G211" s="213" t="s">
        <v>332</v>
      </c>
      <c r="H211" s="214">
        <v>1.25</v>
      </c>
      <c r="I211" s="215"/>
      <c r="J211" s="214">
        <f>ROUND(I211*H211,1)</f>
        <v>0</v>
      </c>
      <c r="K211" s="212" t="s">
        <v>115</v>
      </c>
      <c r="L211" s="45"/>
      <c r="M211" s="216" t="s">
        <v>19</v>
      </c>
      <c r="N211" s="217" t="s">
        <v>43</v>
      </c>
      <c r="O211" s="85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0" t="s">
        <v>129</v>
      </c>
      <c r="AT211" s="220" t="s">
        <v>111</v>
      </c>
      <c r="AU211" s="220" t="s">
        <v>82</v>
      </c>
      <c r="AY211" s="18" t="s">
        <v>110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8" t="s">
        <v>80</v>
      </c>
      <c r="BK211" s="221">
        <f>ROUND(I211*H211,1)</f>
        <v>0</v>
      </c>
      <c r="BL211" s="18" t="s">
        <v>129</v>
      </c>
      <c r="BM211" s="220" t="s">
        <v>363</v>
      </c>
    </row>
    <row r="212" s="2" customFormat="1">
      <c r="A212" s="39"/>
      <c r="B212" s="40"/>
      <c r="C212" s="41"/>
      <c r="D212" s="222" t="s">
        <v>118</v>
      </c>
      <c r="E212" s="41"/>
      <c r="F212" s="223" t="s">
        <v>364</v>
      </c>
      <c r="G212" s="41"/>
      <c r="H212" s="41"/>
      <c r="I212" s="137"/>
      <c r="J212" s="41"/>
      <c r="K212" s="41"/>
      <c r="L212" s="45"/>
      <c r="M212" s="224"/>
      <c r="N212" s="22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118</v>
      </c>
      <c r="AU212" s="18" t="s">
        <v>82</v>
      </c>
    </row>
    <row r="213" s="2" customFormat="1">
      <c r="A213" s="39"/>
      <c r="B213" s="40"/>
      <c r="C213" s="41"/>
      <c r="D213" s="222" t="s">
        <v>196</v>
      </c>
      <c r="E213" s="41"/>
      <c r="F213" s="261" t="s">
        <v>359</v>
      </c>
      <c r="G213" s="41"/>
      <c r="H213" s="41"/>
      <c r="I213" s="137"/>
      <c r="J213" s="41"/>
      <c r="K213" s="41"/>
      <c r="L213" s="45"/>
      <c r="M213" s="224"/>
      <c r="N213" s="225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196</v>
      </c>
      <c r="AU213" s="18" t="s">
        <v>82</v>
      </c>
    </row>
    <row r="214" s="11" customFormat="1" ht="25.92" customHeight="1">
      <c r="A214" s="11"/>
      <c r="B214" s="196"/>
      <c r="C214" s="197"/>
      <c r="D214" s="198" t="s">
        <v>71</v>
      </c>
      <c r="E214" s="199" t="s">
        <v>365</v>
      </c>
      <c r="F214" s="199" t="s">
        <v>366</v>
      </c>
      <c r="G214" s="197"/>
      <c r="H214" s="197"/>
      <c r="I214" s="200"/>
      <c r="J214" s="201">
        <f>BK214</f>
        <v>0</v>
      </c>
      <c r="K214" s="197"/>
      <c r="L214" s="202"/>
      <c r="M214" s="203"/>
      <c r="N214" s="204"/>
      <c r="O214" s="204"/>
      <c r="P214" s="205">
        <f>P215+P253+P257+P261+P286</f>
        <v>0</v>
      </c>
      <c r="Q214" s="204"/>
      <c r="R214" s="205">
        <f>R215+R253+R257+R261+R286</f>
        <v>6.1999519999999997</v>
      </c>
      <c r="S214" s="204"/>
      <c r="T214" s="206">
        <f>T215+T253+T257+T261+T286</f>
        <v>1.2424299999999999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07" t="s">
        <v>82</v>
      </c>
      <c r="AT214" s="208" t="s">
        <v>71</v>
      </c>
      <c r="AU214" s="208" t="s">
        <v>72</v>
      </c>
      <c r="AY214" s="207" t="s">
        <v>110</v>
      </c>
      <c r="BK214" s="209">
        <f>BK215+BK253+BK257+BK261+BK286</f>
        <v>0</v>
      </c>
    </row>
    <row r="215" s="11" customFormat="1" ht="22.8" customHeight="1">
      <c r="A215" s="11"/>
      <c r="B215" s="196"/>
      <c r="C215" s="197"/>
      <c r="D215" s="198" t="s">
        <v>71</v>
      </c>
      <c r="E215" s="238" t="s">
        <v>367</v>
      </c>
      <c r="F215" s="238" t="s">
        <v>368</v>
      </c>
      <c r="G215" s="197"/>
      <c r="H215" s="197"/>
      <c r="I215" s="200"/>
      <c r="J215" s="239">
        <f>BK215</f>
        <v>0</v>
      </c>
      <c r="K215" s="197"/>
      <c r="L215" s="202"/>
      <c r="M215" s="203"/>
      <c r="N215" s="204"/>
      <c r="O215" s="204"/>
      <c r="P215" s="205">
        <f>SUM(P216:P252)</f>
        <v>0</v>
      </c>
      <c r="Q215" s="204"/>
      <c r="R215" s="205">
        <f>SUM(R216:R252)</f>
        <v>2.7911419999999998</v>
      </c>
      <c r="S215" s="204"/>
      <c r="T215" s="206">
        <f>SUM(T216:T252)</f>
        <v>1.2424299999999999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7" t="s">
        <v>82</v>
      </c>
      <c r="AT215" s="208" t="s">
        <v>71</v>
      </c>
      <c r="AU215" s="208" t="s">
        <v>80</v>
      </c>
      <c r="AY215" s="207" t="s">
        <v>110</v>
      </c>
      <c r="BK215" s="209">
        <f>SUM(BK216:BK252)</f>
        <v>0</v>
      </c>
    </row>
    <row r="216" s="2" customFormat="1" ht="16.5" customHeight="1">
      <c r="A216" s="39"/>
      <c r="B216" s="40"/>
      <c r="C216" s="210" t="s">
        <v>369</v>
      </c>
      <c r="D216" s="210" t="s">
        <v>111</v>
      </c>
      <c r="E216" s="211" t="s">
        <v>370</v>
      </c>
      <c r="F216" s="212" t="s">
        <v>371</v>
      </c>
      <c r="G216" s="213" t="s">
        <v>372</v>
      </c>
      <c r="H216" s="214">
        <v>2</v>
      </c>
      <c r="I216" s="215"/>
      <c r="J216" s="214">
        <f>ROUND(I216*H216,1)</f>
        <v>0</v>
      </c>
      <c r="K216" s="212" t="s">
        <v>115</v>
      </c>
      <c r="L216" s="45"/>
      <c r="M216" s="216" t="s">
        <v>19</v>
      </c>
      <c r="N216" s="217" t="s">
        <v>43</v>
      </c>
      <c r="O216" s="85"/>
      <c r="P216" s="218">
        <f>O216*H216</f>
        <v>0</v>
      </c>
      <c r="Q216" s="218">
        <v>0</v>
      </c>
      <c r="R216" s="218">
        <f>Q216*H216</f>
        <v>0</v>
      </c>
      <c r="S216" s="218">
        <v>0.00191</v>
      </c>
      <c r="T216" s="219">
        <f>S216*H216</f>
        <v>0.00382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0" t="s">
        <v>255</v>
      </c>
      <c r="AT216" s="220" t="s">
        <v>111</v>
      </c>
      <c r="AU216" s="220" t="s">
        <v>82</v>
      </c>
      <c r="AY216" s="18" t="s">
        <v>110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8" t="s">
        <v>80</v>
      </c>
      <c r="BK216" s="221">
        <f>ROUND(I216*H216,1)</f>
        <v>0</v>
      </c>
      <c r="BL216" s="18" t="s">
        <v>255</v>
      </c>
      <c r="BM216" s="220" t="s">
        <v>373</v>
      </c>
    </row>
    <row r="217" s="2" customFormat="1">
      <c r="A217" s="39"/>
      <c r="B217" s="40"/>
      <c r="C217" s="41"/>
      <c r="D217" s="222" t="s">
        <v>118</v>
      </c>
      <c r="E217" s="41"/>
      <c r="F217" s="223" t="s">
        <v>374</v>
      </c>
      <c r="G217" s="41"/>
      <c r="H217" s="41"/>
      <c r="I217" s="137"/>
      <c r="J217" s="41"/>
      <c r="K217" s="41"/>
      <c r="L217" s="45"/>
      <c r="M217" s="224"/>
      <c r="N217" s="22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118</v>
      </c>
      <c r="AU217" s="18" t="s">
        <v>82</v>
      </c>
    </row>
    <row r="218" s="2" customFormat="1" ht="16.5" customHeight="1">
      <c r="A218" s="39"/>
      <c r="B218" s="40"/>
      <c r="C218" s="210" t="s">
        <v>375</v>
      </c>
      <c r="D218" s="210" t="s">
        <v>111</v>
      </c>
      <c r="E218" s="211" t="s">
        <v>376</v>
      </c>
      <c r="F218" s="212" t="s">
        <v>377</v>
      </c>
      <c r="G218" s="213" t="s">
        <v>372</v>
      </c>
      <c r="H218" s="214">
        <v>151.19999999999999</v>
      </c>
      <c r="I218" s="215"/>
      <c r="J218" s="214">
        <f>ROUND(I218*H218,1)</f>
        <v>0</v>
      </c>
      <c r="K218" s="212" t="s">
        <v>115</v>
      </c>
      <c r="L218" s="45"/>
      <c r="M218" s="216" t="s">
        <v>19</v>
      </c>
      <c r="N218" s="217" t="s">
        <v>43</v>
      </c>
      <c r="O218" s="85"/>
      <c r="P218" s="218">
        <f>O218*H218</f>
        <v>0</v>
      </c>
      <c r="Q218" s="218">
        <v>0</v>
      </c>
      <c r="R218" s="218">
        <f>Q218*H218</f>
        <v>0</v>
      </c>
      <c r="S218" s="218">
        <v>0.00167</v>
      </c>
      <c r="T218" s="219">
        <f>S218*H218</f>
        <v>0.25250400000000001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0" t="s">
        <v>255</v>
      </c>
      <c r="AT218" s="220" t="s">
        <v>111</v>
      </c>
      <c r="AU218" s="220" t="s">
        <v>82</v>
      </c>
      <c r="AY218" s="18" t="s">
        <v>110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8" t="s">
        <v>80</v>
      </c>
      <c r="BK218" s="221">
        <f>ROUND(I218*H218,1)</f>
        <v>0</v>
      </c>
      <c r="BL218" s="18" t="s">
        <v>255</v>
      </c>
      <c r="BM218" s="220" t="s">
        <v>378</v>
      </c>
    </row>
    <row r="219" s="2" customFormat="1">
      <c r="A219" s="39"/>
      <c r="B219" s="40"/>
      <c r="C219" s="41"/>
      <c r="D219" s="222" t="s">
        <v>118</v>
      </c>
      <c r="E219" s="41"/>
      <c r="F219" s="223" t="s">
        <v>379</v>
      </c>
      <c r="G219" s="41"/>
      <c r="H219" s="41"/>
      <c r="I219" s="137"/>
      <c r="J219" s="41"/>
      <c r="K219" s="41"/>
      <c r="L219" s="45"/>
      <c r="M219" s="224"/>
      <c r="N219" s="22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118</v>
      </c>
      <c r="AU219" s="18" t="s">
        <v>82</v>
      </c>
    </row>
    <row r="220" s="2" customFormat="1" ht="16.5" customHeight="1">
      <c r="A220" s="39"/>
      <c r="B220" s="40"/>
      <c r="C220" s="210" t="s">
        <v>380</v>
      </c>
      <c r="D220" s="210" t="s">
        <v>111</v>
      </c>
      <c r="E220" s="211" t="s">
        <v>381</v>
      </c>
      <c r="F220" s="212" t="s">
        <v>382</v>
      </c>
      <c r="G220" s="213" t="s">
        <v>372</v>
      </c>
      <c r="H220" s="214">
        <v>442.19999999999999</v>
      </c>
      <c r="I220" s="215"/>
      <c r="J220" s="214">
        <f>ROUND(I220*H220,1)</f>
        <v>0</v>
      </c>
      <c r="K220" s="212" t="s">
        <v>115</v>
      </c>
      <c r="L220" s="45"/>
      <c r="M220" s="216" t="s">
        <v>19</v>
      </c>
      <c r="N220" s="217" t="s">
        <v>43</v>
      </c>
      <c r="O220" s="85"/>
      <c r="P220" s="218">
        <f>O220*H220</f>
        <v>0</v>
      </c>
      <c r="Q220" s="218">
        <v>0</v>
      </c>
      <c r="R220" s="218">
        <f>Q220*H220</f>
        <v>0</v>
      </c>
      <c r="S220" s="218">
        <v>0.0022300000000000002</v>
      </c>
      <c r="T220" s="219">
        <f>S220*H220</f>
        <v>0.98610600000000004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0" t="s">
        <v>255</v>
      </c>
      <c r="AT220" s="220" t="s">
        <v>111</v>
      </c>
      <c r="AU220" s="220" t="s">
        <v>82</v>
      </c>
      <c r="AY220" s="18" t="s">
        <v>110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8" t="s">
        <v>80</v>
      </c>
      <c r="BK220" s="221">
        <f>ROUND(I220*H220,1)</f>
        <v>0</v>
      </c>
      <c r="BL220" s="18" t="s">
        <v>255</v>
      </c>
      <c r="BM220" s="220" t="s">
        <v>383</v>
      </c>
    </row>
    <row r="221" s="2" customFormat="1">
      <c r="A221" s="39"/>
      <c r="B221" s="40"/>
      <c r="C221" s="41"/>
      <c r="D221" s="222" t="s">
        <v>118</v>
      </c>
      <c r="E221" s="41"/>
      <c r="F221" s="223" t="s">
        <v>384</v>
      </c>
      <c r="G221" s="41"/>
      <c r="H221" s="41"/>
      <c r="I221" s="137"/>
      <c r="J221" s="41"/>
      <c r="K221" s="41"/>
      <c r="L221" s="45"/>
      <c r="M221" s="224"/>
      <c r="N221" s="22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118</v>
      </c>
      <c r="AU221" s="18" t="s">
        <v>82</v>
      </c>
    </row>
    <row r="222" s="14" customFormat="1">
      <c r="A222" s="14"/>
      <c r="B222" s="250"/>
      <c r="C222" s="251"/>
      <c r="D222" s="222" t="s">
        <v>170</v>
      </c>
      <c r="E222" s="252" t="s">
        <v>19</v>
      </c>
      <c r="F222" s="253" t="s">
        <v>385</v>
      </c>
      <c r="G222" s="251"/>
      <c r="H222" s="254">
        <v>442.19999999999999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170</v>
      </c>
      <c r="AU222" s="260" t="s">
        <v>82</v>
      </c>
      <c r="AV222" s="14" t="s">
        <v>82</v>
      </c>
      <c r="AW222" s="14" t="s">
        <v>33</v>
      </c>
      <c r="AX222" s="14" t="s">
        <v>80</v>
      </c>
      <c r="AY222" s="260" t="s">
        <v>110</v>
      </c>
    </row>
    <row r="223" s="2" customFormat="1" ht="16.5" customHeight="1">
      <c r="A223" s="39"/>
      <c r="B223" s="40"/>
      <c r="C223" s="210" t="s">
        <v>386</v>
      </c>
      <c r="D223" s="210" t="s">
        <v>111</v>
      </c>
      <c r="E223" s="211" t="s">
        <v>387</v>
      </c>
      <c r="F223" s="212" t="s">
        <v>388</v>
      </c>
      <c r="G223" s="213" t="s">
        <v>372</v>
      </c>
      <c r="H223" s="214">
        <v>151.19999999999999</v>
      </c>
      <c r="I223" s="215"/>
      <c r="J223" s="214">
        <f>ROUND(I223*H223,1)</f>
        <v>0</v>
      </c>
      <c r="K223" s="212" t="s">
        <v>115</v>
      </c>
      <c r="L223" s="45"/>
      <c r="M223" s="216" t="s">
        <v>19</v>
      </c>
      <c r="N223" s="217" t="s">
        <v>43</v>
      </c>
      <c r="O223" s="85"/>
      <c r="P223" s="218">
        <f>O223*H223</f>
        <v>0</v>
      </c>
      <c r="Q223" s="218">
        <v>0.0053499999999999997</v>
      </c>
      <c r="R223" s="218">
        <f>Q223*H223</f>
        <v>0.80891999999999986</v>
      </c>
      <c r="S223" s="218">
        <v>0</v>
      </c>
      <c r="T223" s="21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0" t="s">
        <v>255</v>
      </c>
      <c r="AT223" s="220" t="s">
        <v>111</v>
      </c>
      <c r="AU223" s="220" t="s">
        <v>82</v>
      </c>
      <c r="AY223" s="18" t="s">
        <v>110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8" t="s">
        <v>80</v>
      </c>
      <c r="BK223" s="221">
        <f>ROUND(I223*H223,1)</f>
        <v>0</v>
      </c>
      <c r="BL223" s="18" t="s">
        <v>255</v>
      </c>
      <c r="BM223" s="220" t="s">
        <v>389</v>
      </c>
    </row>
    <row r="224" s="2" customFormat="1">
      <c r="A224" s="39"/>
      <c r="B224" s="40"/>
      <c r="C224" s="41"/>
      <c r="D224" s="222" t="s">
        <v>118</v>
      </c>
      <c r="E224" s="41"/>
      <c r="F224" s="223" t="s">
        <v>390</v>
      </c>
      <c r="G224" s="41"/>
      <c r="H224" s="41"/>
      <c r="I224" s="137"/>
      <c r="J224" s="41"/>
      <c r="K224" s="41"/>
      <c r="L224" s="45"/>
      <c r="M224" s="224"/>
      <c r="N224" s="22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118</v>
      </c>
      <c r="AU224" s="18" t="s">
        <v>82</v>
      </c>
    </row>
    <row r="225" s="13" customFormat="1">
      <c r="A225" s="13"/>
      <c r="B225" s="240"/>
      <c r="C225" s="241"/>
      <c r="D225" s="222" t="s">
        <v>170</v>
      </c>
      <c r="E225" s="242" t="s">
        <v>19</v>
      </c>
      <c r="F225" s="243" t="s">
        <v>391</v>
      </c>
      <c r="G225" s="241"/>
      <c r="H225" s="242" t="s">
        <v>19</v>
      </c>
      <c r="I225" s="244"/>
      <c r="J225" s="241"/>
      <c r="K225" s="241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170</v>
      </c>
      <c r="AU225" s="249" t="s">
        <v>82</v>
      </c>
      <c r="AV225" s="13" t="s">
        <v>80</v>
      </c>
      <c r="AW225" s="13" t="s">
        <v>33</v>
      </c>
      <c r="AX225" s="13" t="s">
        <v>72</v>
      </c>
      <c r="AY225" s="249" t="s">
        <v>110</v>
      </c>
    </row>
    <row r="226" s="14" customFormat="1">
      <c r="A226" s="14"/>
      <c r="B226" s="250"/>
      <c r="C226" s="251"/>
      <c r="D226" s="222" t="s">
        <v>170</v>
      </c>
      <c r="E226" s="252" t="s">
        <v>19</v>
      </c>
      <c r="F226" s="253" t="s">
        <v>392</v>
      </c>
      <c r="G226" s="251"/>
      <c r="H226" s="254">
        <v>79.200000000000003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170</v>
      </c>
      <c r="AU226" s="260" t="s">
        <v>82</v>
      </c>
      <c r="AV226" s="14" t="s">
        <v>82</v>
      </c>
      <c r="AW226" s="14" t="s">
        <v>33</v>
      </c>
      <c r="AX226" s="14" t="s">
        <v>72</v>
      </c>
      <c r="AY226" s="260" t="s">
        <v>110</v>
      </c>
    </row>
    <row r="227" s="13" customFormat="1">
      <c r="A227" s="13"/>
      <c r="B227" s="240"/>
      <c r="C227" s="241"/>
      <c r="D227" s="222" t="s">
        <v>170</v>
      </c>
      <c r="E227" s="242" t="s">
        <v>19</v>
      </c>
      <c r="F227" s="243" t="s">
        <v>393</v>
      </c>
      <c r="G227" s="241"/>
      <c r="H227" s="242" t="s">
        <v>19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170</v>
      </c>
      <c r="AU227" s="249" t="s">
        <v>82</v>
      </c>
      <c r="AV227" s="13" t="s">
        <v>80</v>
      </c>
      <c r="AW227" s="13" t="s">
        <v>33</v>
      </c>
      <c r="AX227" s="13" t="s">
        <v>72</v>
      </c>
      <c r="AY227" s="249" t="s">
        <v>110</v>
      </c>
    </row>
    <row r="228" s="14" customFormat="1">
      <c r="A228" s="14"/>
      <c r="B228" s="250"/>
      <c r="C228" s="251"/>
      <c r="D228" s="222" t="s">
        <v>170</v>
      </c>
      <c r="E228" s="252" t="s">
        <v>19</v>
      </c>
      <c r="F228" s="253" t="s">
        <v>394</v>
      </c>
      <c r="G228" s="251"/>
      <c r="H228" s="254">
        <v>72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170</v>
      </c>
      <c r="AU228" s="260" t="s">
        <v>82</v>
      </c>
      <c r="AV228" s="14" t="s">
        <v>82</v>
      </c>
      <c r="AW228" s="14" t="s">
        <v>33</v>
      </c>
      <c r="AX228" s="14" t="s">
        <v>72</v>
      </c>
      <c r="AY228" s="260" t="s">
        <v>110</v>
      </c>
    </row>
    <row r="229" s="15" customFormat="1">
      <c r="A229" s="15"/>
      <c r="B229" s="262"/>
      <c r="C229" s="263"/>
      <c r="D229" s="222" t="s">
        <v>170</v>
      </c>
      <c r="E229" s="264" t="s">
        <v>19</v>
      </c>
      <c r="F229" s="265" t="s">
        <v>395</v>
      </c>
      <c r="G229" s="263"/>
      <c r="H229" s="266">
        <v>151.19999999999999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2" t="s">
        <v>170</v>
      </c>
      <c r="AU229" s="272" t="s">
        <v>82</v>
      </c>
      <c r="AV229" s="15" t="s">
        <v>129</v>
      </c>
      <c r="AW229" s="15" t="s">
        <v>33</v>
      </c>
      <c r="AX229" s="15" t="s">
        <v>80</v>
      </c>
      <c r="AY229" s="272" t="s">
        <v>110</v>
      </c>
    </row>
    <row r="230" s="2" customFormat="1" ht="16.5" customHeight="1">
      <c r="A230" s="39"/>
      <c r="B230" s="40"/>
      <c r="C230" s="210" t="s">
        <v>396</v>
      </c>
      <c r="D230" s="210" t="s">
        <v>111</v>
      </c>
      <c r="E230" s="211" t="s">
        <v>397</v>
      </c>
      <c r="F230" s="212" t="s">
        <v>398</v>
      </c>
      <c r="G230" s="213" t="s">
        <v>167</v>
      </c>
      <c r="H230" s="214">
        <v>144</v>
      </c>
      <c r="I230" s="215"/>
      <c r="J230" s="214">
        <f>ROUND(I230*H230,1)</f>
        <v>0</v>
      </c>
      <c r="K230" s="212" t="s">
        <v>115</v>
      </c>
      <c r="L230" s="45"/>
      <c r="M230" s="216" t="s">
        <v>19</v>
      </c>
      <c r="N230" s="217" t="s">
        <v>43</v>
      </c>
      <c r="O230" s="85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0" t="s">
        <v>255</v>
      </c>
      <c r="AT230" s="220" t="s">
        <v>111</v>
      </c>
      <c r="AU230" s="220" t="s">
        <v>82</v>
      </c>
      <c r="AY230" s="18" t="s">
        <v>110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8" t="s">
        <v>80</v>
      </c>
      <c r="BK230" s="221">
        <f>ROUND(I230*H230,1)</f>
        <v>0</v>
      </c>
      <c r="BL230" s="18" t="s">
        <v>255</v>
      </c>
      <c r="BM230" s="220" t="s">
        <v>399</v>
      </c>
    </row>
    <row r="231" s="2" customFormat="1">
      <c r="A231" s="39"/>
      <c r="B231" s="40"/>
      <c r="C231" s="41"/>
      <c r="D231" s="222" t="s">
        <v>118</v>
      </c>
      <c r="E231" s="41"/>
      <c r="F231" s="223" t="s">
        <v>400</v>
      </c>
      <c r="G231" s="41"/>
      <c r="H231" s="41"/>
      <c r="I231" s="137"/>
      <c r="J231" s="41"/>
      <c r="K231" s="41"/>
      <c r="L231" s="45"/>
      <c r="M231" s="224"/>
      <c r="N231" s="22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118</v>
      </c>
      <c r="AU231" s="18" t="s">
        <v>82</v>
      </c>
    </row>
    <row r="232" s="13" customFormat="1">
      <c r="A232" s="13"/>
      <c r="B232" s="240"/>
      <c r="C232" s="241"/>
      <c r="D232" s="222" t="s">
        <v>170</v>
      </c>
      <c r="E232" s="242" t="s">
        <v>19</v>
      </c>
      <c r="F232" s="243" t="s">
        <v>391</v>
      </c>
      <c r="G232" s="241"/>
      <c r="H232" s="242" t="s">
        <v>19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170</v>
      </c>
      <c r="AU232" s="249" t="s">
        <v>82</v>
      </c>
      <c r="AV232" s="13" t="s">
        <v>80</v>
      </c>
      <c r="AW232" s="13" t="s">
        <v>33</v>
      </c>
      <c r="AX232" s="13" t="s">
        <v>72</v>
      </c>
      <c r="AY232" s="249" t="s">
        <v>110</v>
      </c>
    </row>
    <row r="233" s="14" customFormat="1">
      <c r="A233" s="14"/>
      <c r="B233" s="250"/>
      <c r="C233" s="251"/>
      <c r="D233" s="222" t="s">
        <v>170</v>
      </c>
      <c r="E233" s="252" t="s">
        <v>19</v>
      </c>
      <c r="F233" s="253" t="s">
        <v>394</v>
      </c>
      <c r="G233" s="251"/>
      <c r="H233" s="254">
        <v>72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170</v>
      </c>
      <c r="AU233" s="260" t="s">
        <v>82</v>
      </c>
      <c r="AV233" s="14" t="s">
        <v>82</v>
      </c>
      <c r="AW233" s="14" t="s">
        <v>33</v>
      </c>
      <c r="AX233" s="14" t="s">
        <v>72</v>
      </c>
      <c r="AY233" s="260" t="s">
        <v>110</v>
      </c>
    </row>
    <row r="234" s="13" customFormat="1">
      <c r="A234" s="13"/>
      <c r="B234" s="240"/>
      <c r="C234" s="241"/>
      <c r="D234" s="222" t="s">
        <v>170</v>
      </c>
      <c r="E234" s="242" t="s">
        <v>19</v>
      </c>
      <c r="F234" s="243" t="s">
        <v>393</v>
      </c>
      <c r="G234" s="241"/>
      <c r="H234" s="242" t="s">
        <v>19</v>
      </c>
      <c r="I234" s="244"/>
      <c r="J234" s="241"/>
      <c r="K234" s="241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170</v>
      </c>
      <c r="AU234" s="249" t="s">
        <v>82</v>
      </c>
      <c r="AV234" s="13" t="s">
        <v>80</v>
      </c>
      <c r="AW234" s="13" t="s">
        <v>33</v>
      </c>
      <c r="AX234" s="13" t="s">
        <v>72</v>
      </c>
      <c r="AY234" s="249" t="s">
        <v>110</v>
      </c>
    </row>
    <row r="235" s="14" customFormat="1">
      <c r="A235" s="14"/>
      <c r="B235" s="250"/>
      <c r="C235" s="251"/>
      <c r="D235" s="222" t="s">
        <v>170</v>
      </c>
      <c r="E235" s="252" t="s">
        <v>19</v>
      </c>
      <c r="F235" s="253" t="s">
        <v>394</v>
      </c>
      <c r="G235" s="251"/>
      <c r="H235" s="254">
        <v>72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170</v>
      </c>
      <c r="AU235" s="260" t="s">
        <v>82</v>
      </c>
      <c r="AV235" s="14" t="s">
        <v>82</v>
      </c>
      <c r="AW235" s="14" t="s">
        <v>33</v>
      </c>
      <c r="AX235" s="14" t="s">
        <v>72</v>
      </c>
      <c r="AY235" s="260" t="s">
        <v>110</v>
      </c>
    </row>
    <row r="236" s="15" customFormat="1">
      <c r="A236" s="15"/>
      <c r="B236" s="262"/>
      <c r="C236" s="263"/>
      <c r="D236" s="222" t="s">
        <v>170</v>
      </c>
      <c r="E236" s="264" t="s">
        <v>19</v>
      </c>
      <c r="F236" s="265" t="s">
        <v>395</v>
      </c>
      <c r="G236" s="263"/>
      <c r="H236" s="266">
        <v>144</v>
      </c>
      <c r="I236" s="267"/>
      <c r="J236" s="263"/>
      <c r="K236" s="263"/>
      <c r="L236" s="268"/>
      <c r="M236" s="269"/>
      <c r="N236" s="270"/>
      <c r="O236" s="270"/>
      <c r="P236" s="270"/>
      <c r="Q236" s="270"/>
      <c r="R236" s="270"/>
      <c r="S236" s="270"/>
      <c r="T236" s="271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2" t="s">
        <v>170</v>
      </c>
      <c r="AU236" s="272" t="s">
        <v>82</v>
      </c>
      <c r="AV236" s="15" t="s">
        <v>129</v>
      </c>
      <c r="AW236" s="15" t="s">
        <v>33</v>
      </c>
      <c r="AX236" s="15" t="s">
        <v>80</v>
      </c>
      <c r="AY236" s="272" t="s">
        <v>110</v>
      </c>
    </row>
    <row r="237" s="2" customFormat="1" ht="16.5" customHeight="1">
      <c r="A237" s="39"/>
      <c r="B237" s="40"/>
      <c r="C237" s="210" t="s">
        <v>401</v>
      </c>
      <c r="D237" s="210" t="s">
        <v>111</v>
      </c>
      <c r="E237" s="211" t="s">
        <v>402</v>
      </c>
      <c r="F237" s="212" t="s">
        <v>403</v>
      </c>
      <c r="G237" s="213" t="s">
        <v>372</v>
      </c>
      <c r="H237" s="214">
        <v>212.19999999999999</v>
      </c>
      <c r="I237" s="215"/>
      <c r="J237" s="214">
        <f>ROUND(I237*H237,1)</f>
        <v>0</v>
      </c>
      <c r="K237" s="212" t="s">
        <v>115</v>
      </c>
      <c r="L237" s="45"/>
      <c r="M237" s="216" t="s">
        <v>19</v>
      </c>
      <c r="N237" s="217" t="s">
        <v>43</v>
      </c>
      <c r="O237" s="85"/>
      <c r="P237" s="218">
        <f>O237*H237</f>
        <v>0</v>
      </c>
      <c r="Q237" s="218">
        <v>0.0035100000000000001</v>
      </c>
      <c r="R237" s="218">
        <f>Q237*H237</f>
        <v>0.74482199999999998</v>
      </c>
      <c r="S237" s="218">
        <v>0</v>
      </c>
      <c r="T237" s="21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0" t="s">
        <v>255</v>
      </c>
      <c r="AT237" s="220" t="s">
        <v>111</v>
      </c>
      <c r="AU237" s="220" t="s">
        <v>82</v>
      </c>
      <c r="AY237" s="18" t="s">
        <v>110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8" t="s">
        <v>80</v>
      </c>
      <c r="BK237" s="221">
        <f>ROUND(I237*H237,1)</f>
        <v>0</v>
      </c>
      <c r="BL237" s="18" t="s">
        <v>255</v>
      </c>
      <c r="BM237" s="220" t="s">
        <v>404</v>
      </c>
    </row>
    <row r="238" s="2" customFormat="1">
      <c r="A238" s="39"/>
      <c r="B238" s="40"/>
      <c r="C238" s="41"/>
      <c r="D238" s="222" t="s">
        <v>118</v>
      </c>
      <c r="E238" s="41"/>
      <c r="F238" s="223" t="s">
        <v>405</v>
      </c>
      <c r="G238" s="41"/>
      <c r="H238" s="41"/>
      <c r="I238" s="137"/>
      <c r="J238" s="41"/>
      <c r="K238" s="41"/>
      <c r="L238" s="45"/>
      <c r="M238" s="224"/>
      <c r="N238" s="225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118</v>
      </c>
      <c r="AU238" s="18" t="s">
        <v>82</v>
      </c>
    </row>
    <row r="239" s="2" customFormat="1">
      <c r="A239" s="39"/>
      <c r="B239" s="40"/>
      <c r="C239" s="41"/>
      <c r="D239" s="222" t="s">
        <v>196</v>
      </c>
      <c r="E239" s="41"/>
      <c r="F239" s="261" t="s">
        <v>406</v>
      </c>
      <c r="G239" s="41"/>
      <c r="H239" s="41"/>
      <c r="I239" s="137"/>
      <c r="J239" s="41"/>
      <c r="K239" s="41"/>
      <c r="L239" s="45"/>
      <c r="M239" s="224"/>
      <c r="N239" s="22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196</v>
      </c>
      <c r="AU239" s="18" t="s">
        <v>82</v>
      </c>
    </row>
    <row r="240" s="13" customFormat="1">
      <c r="A240" s="13"/>
      <c r="B240" s="240"/>
      <c r="C240" s="241"/>
      <c r="D240" s="222" t="s">
        <v>170</v>
      </c>
      <c r="E240" s="242" t="s">
        <v>19</v>
      </c>
      <c r="F240" s="243" t="s">
        <v>407</v>
      </c>
      <c r="G240" s="241"/>
      <c r="H240" s="242" t="s">
        <v>19</v>
      </c>
      <c r="I240" s="244"/>
      <c r="J240" s="241"/>
      <c r="K240" s="241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170</v>
      </c>
      <c r="AU240" s="249" t="s">
        <v>82</v>
      </c>
      <c r="AV240" s="13" t="s">
        <v>80</v>
      </c>
      <c r="AW240" s="13" t="s">
        <v>33</v>
      </c>
      <c r="AX240" s="13" t="s">
        <v>72</v>
      </c>
      <c r="AY240" s="249" t="s">
        <v>110</v>
      </c>
    </row>
    <row r="241" s="14" customFormat="1">
      <c r="A241" s="14"/>
      <c r="B241" s="250"/>
      <c r="C241" s="251"/>
      <c r="D241" s="222" t="s">
        <v>170</v>
      </c>
      <c r="E241" s="252" t="s">
        <v>19</v>
      </c>
      <c r="F241" s="253" t="s">
        <v>408</v>
      </c>
      <c r="G241" s="251"/>
      <c r="H241" s="254">
        <v>97.200000000000003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170</v>
      </c>
      <c r="AU241" s="260" t="s">
        <v>82</v>
      </c>
      <c r="AV241" s="14" t="s">
        <v>82</v>
      </c>
      <c r="AW241" s="14" t="s">
        <v>33</v>
      </c>
      <c r="AX241" s="14" t="s">
        <v>72</v>
      </c>
      <c r="AY241" s="260" t="s">
        <v>110</v>
      </c>
    </row>
    <row r="242" s="13" customFormat="1">
      <c r="A242" s="13"/>
      <c r="B242" s="240"/>
      <c r="C242" s="241"/>
      <c r="D242" s="222" t="s">
        <v>170</v>
      </c>
      <c r="E242" s="242" t="s">
        <v>19</v>
      </c>
      <c r="F242" s="243" t="s">
        <v>409</v>
      </c>
      <c r="G242" s="241"/>
      <c r="H242" s="242" t="s">
        <v>19</v>
      </c>
      <c r="I242" s="244"/>
      <c r="J242" s="241"/>
      <c r="K242" s="241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170</v>
      </c>
      <c r="AU242" s="249" t="s">
        <v>82</v>
      </c>
      <c r="AV242" s="13" t="s">
        <v>80</v>
      </c>
      <c r="AW242" s="13" t="s">
        <v>33</v>
      </c>
      <c r="AX242" s="13" t="s">
        <v>72</v>
      </c>
      <c r="AY242" s="249" t="s">
        <v>110</v>
      </c>
    </row>
    <row r="243" s="14" customFormat="1">
      <c r="A243" s="14"/>
      <c r="B243" s="250"/>
      <c r="C243" s="251"/>
      <c r="D243" s="222" t="s">
        <v>170</v>
      </c>
      <c r="E243" s="252" t="s">
        <v>19</v>
      </c>
      <c r="F243" s="253" t="s">
        <v>410</v>
      </c>
      <c r="G243" s="251"/>
      <c r="H243" s="254">
        <v>115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170</v>
      </c>
      <c r="AU243" s="260" t="s">
        <v>82</v>
      </c>
      <c r="AV243" s="14" t="s">
        <v>82</v>
      </c>
      <c r="AW243" s="14" t="s">
        <v>33</v>
      </c>
      <c r="AX243" s="14" t="s">
        <v>72</v>
      </c>
      <c r="AY243" s="260" t="s">
        <v>110</v>
      </c>
    </row>
    <row r="244" s="15" customFormat="1">
      <c r="A244" s="15"/>
      <c r="B244" s="262"/>
      <c r="C244" s="263"/>
      <c r="D244" s="222" t="s">
        <v>170</v>
      </c>
      <c r="E244" s="264" t="s">
        <v>19</v>
      </c>
      <c r="F244" s="265" t="s">
        <v>395</v>
      </c>
      <c r="G244" s="263"/>
      <c r="H244" s="266">
        <v>212.19999999999999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2" t="s">
        <v>170</v>
      </c>
      <c r="AU244" s="272" t="s">
        <v>82</v>
      </c>
      <c r="AV244" s="15" t="s">
        <v>129</v>
      </c>
      <c r="AW244" s="15" t="s">
        <v>33</v>
      </c>
      <c r="AX244" s="15" t="s">
        <v>80</v>
      </c>
      <c r="AY244" s="272" t="s">
        <v>110</v>
      </c>
    </row>
    <row r="245" s="2" customFormat="1" ht="16.5" customHeight="1">
      <c r="A245" s="39"/>
      <c r="B245" s="40"/>
      <c r="C245" s="210" t="s">
        <v>411</v>
      </c>
      <c r="D245" s="210" t="s">
        <v>111</v>
      </c>
      <c r="E245" s="211" t="s">
        <v>412</v>
      </c>
      <c r="F245" s="212" t="s">
        <v>413</v>
      </c>
      <c r="G245" s="213" t="s">
        <v>372</v>
      </c>
      <c r="H245" s="214">
        <v>230</v>
      </c>
      <c r="I245" s="215"/>
      <c r="J245" s="214">
        <f>ROUND(I245*H245,1)</f>
        <v>0</v>
      </c>
      <c r="K245" s="212" t="s">
        <v>115</v>
      </c>
      <c r="L245" s="45"/>
      <c r="M245" s="216" t="s">
        <v>19</v>
      </c>
      <c r="N245" s="217" t="s">
        <v>43</v>
      </c>
      <c r="O245" s="85"/>
      <c r="P245" s="218">
        <f>O245*H245</f>
        <v>0</v>
      </c>
      <c r="Q245" s="218">
        <v>0.0053800000000000002</v>
      </c>
      <c r="R245" s="218">
        <f>Q245*H245</f>
        <v>1.2374000000000001</v>
      </c>
      <c r="S245" s="218">
        <v>0</v>
      </c>
      <c r="T245" s="21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0" t="s">
        <v>255</v>
      </c>
      <c r="AT245" s="220" t="s">
        <v>111</v>
      </c>
      <c r="AU245" s="220" t="s">
        <v>82</v>
      </c>
      <c r="AY245" s="18" t="s">
        <v>110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8" t="s">
        <v>80</v>
      </c>
      <c r="BK245" s="221">
        <f>ROUND(I245*H245,1)</f>
        <v>0</v>
      </c>
      <c r="BL245" s="18" t="s">
        <v>255</v>
      </c>
      <c r="BM245" s="220" t="s">
        <v>414</v>
      </c>
    </row>
    <row r="246" s="2" customFormat="1">
      <c r="A246" s="39"/>
      <c r="B246" s="40"/>
      <c r="C246" s="41"/>
      <c r="D246" s="222" t="s">
        <v>118</v>
      </c>
      <c r="E246" s="41"/>
      <c r="F246" s="223" t="s">
        <v>415</v>
      </c>
      <c r="G246" s="41"/>
      <c r="H246" s="41"/>
      <c r="I246" s="137"/>
      <c r="J246" s="41"/>
      <c r="K246" s="41"/>
      <c r="L246" s="45"/>
      <c r="M246" s="224"/>
      <c r="N246" s="22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118</v>
      </c>
      <c r="AU246" s="18" t="s">
        <v>82</v>
      </c>
    </row>
    <row r="247" s="2" customFormat="1">
      <c r="A247" s="39"/>
      <c r="B247" s="40"/>
      <c r="C247" s="41"/>
      <c r="D247" s="222" t="s">
        <v>196</v>
      </c>
      <c r="E247" s="41"/>
      <c r="F247" s="261" t="s">
        <v>406</v>
      </c>
      <c r="G247" s="41"/>
      <c r="H247" s="41"/>
      <c r="I247" s="137"/>
      <c r="J247" s="41"/>
      <c r="K247" s="41"/>
      <c r="L247" s="45"/>
      <c r="M247" s="224"/>
      <c r="N247" s="22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196</v>
      </c>
      <c r="AU247" s="18" t="s">
        <v>82</v>
      </c>
    </row>
    <row r="248" s="13" customFormat="1">
      <c r="A248" s="13"/>
      <c r="B248" s="240"/>
      <c r="C248" s="241"/>
      <c r="D248" s="222" t="s">
        <v>170</v>
      </c>
      <c r="E248" s="242" t="s">
        <v>19</v>
      </c>
      <c r="F248" s="243" t="s">
        <v>416</v>
      </c>
      <c r="G248" s="241"/>
      <c r="H248" s="242" t="s">
        <v>19</v>
      </c>
      <c r="I248" s="244"/>
      <c r="J248" s="241"/>
      <c r="K248" s="241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170</v>
      </c>
      <c r="AU248" s="249" t="s">
        <v>82</v>
      </c>
      <c r="AV248" s="13" t="s">
        <v>80</v>
      </c>
      <c r="AW248" s="13" t="s">
        <v>33</v>
      </c>
      <c r="AX248" s="13" t="s">
        <v>72</v>
      </c>
      <c r="AY248" s="249" t="s">
        <v>110</v>
      </c>
    </row>
    <row r="249" s="14" customFormat="1">
      <c r="A249" s="14"/>
      <c r="B249" s="250"/>
      <c r="C249" s="251"/>
      <c r="D249" s="222" t="s">
        <v>170</v>
      </c>
      <c r="E249" s="252" t="s">
        <v>19</v>
      </c>
      <c r="F249" s="253" t="s">
        <v>410</v>
      </c>
      <c r="G249" s="251"/>
      <c r="H249" s="254">
        <v>115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170</v>
      </c>
      <c r="AU249" s="260" t="s">
        <v>82</v>
      </c>
      <c r="AV249" s="14" t="s">
        <v>82</v>
      </c>
      <c r="AW249" s="14" t="s">
        <v>33</v>
      </c>
      <c r="AX249" s="14" t="s">
        <v>72</v>
      </c>
      <c r="AY249" s="260" t="s">
        <v>110</v>
      </c>
    </row>
    <row r="250" s="13" customFormat="1">
      <c r="A250" s="13"/>
      <c r="B250" s="240"/>
      <c r="C250" s="241"/>
      <c r="D250" s="222" t="s">
        <v>170</v>
      </c>
      <c r="E250" s="242" t="s">
        <v>19</v>
      </c>
      <c r="F250" s="243" t="s">
        <v>417</v>
      </c>
      <c r="G250" s="241"/>
      <c r="H250" s="242" t="s">
        <v>19</v>
      </c>
      <c r="I250" s="244"/>
      <c r="J250" s="241"/>
      <c r="K250" s="241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170</v>
      </c>
      <c r="AU250" s="249" t="s">
        <v>82</v>
      </c>
      <c r="AV250" s="13" t="s">
        <v>80</v>
      </c>
      <c r="AW250" s="13" t="s">
        <v>33</v>
      </c>
      <c r="AX250" s="13" t="s">
        <v>72</v>
      </c>
      <c r="AY250" s="249" t="s">
        <v>110</v>
      </c>
    </row>
    <row r="251" s="14" customFormat="1">
      <c r="A251" s="14"/>
      <c r="B251" s="250"/>
      <c r="C251" s="251"/>
      <c r="D251" s="222" t="s">
        <v>170</v>
      </c>
      <c r="E251" s="252" t="s">
        <v>19</v>
      </c>
      <c r="F251" s="253" t="s">
        <v>410</v>
      </c>
      <c r="G251" s="251"/>
      <c r="H251" s="254">
        <v>115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170</v>
      </c>
      <c r="AU251" s="260" t="s">
        <v>82</v>
      </c>
      <c r="AV251" s="14" t="s">
        <v>82</v>
      </c>
      <c r="AW251" s="14" t="s">
        <v>33</v>
      </c>
      <c r="AX251" s="14" t="s">
        <v>72</v>
      </c>
      <c r="AY251" s="260" t="s">
        <v>110</v>
      </c>
    </row>
    <row r="252" s="15" customFormat="1">
      <c r="A252" s="15"/>
      <c r="B252" s="262"/>
      <c r="C252" s="263"/>
      <c r="D252" s="222" t="s">
        <v>170</v>
      </c>
      <c r="E252" s="264" t="s">
        <v>19</v>
      </c>
      <c r="F252" s="265" t="s">
        <v>395</v>
      </c>
      <c r="G252" s="263"/>
      <c r="H252" s="266">
        <v>230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170</v>
      </c>
      <c r="AU252" s="272" t="s">
        <v>82</v>
      </c>
      <c r="AV252" s="15" t="s">
        <v>129</v>
      </c>
      <c r="AW252" s="15" t="s">
        <v>33</v>
      </c>
      <c r="AX252" s="15" t="s">
        <v>80</v>
      </c>
      <c r="AY252" s="272" t="s">
        <v>110</v>
      </c>
    </row>
    <row r="253" s="11" customFormat="1" ht="22.8" customHeight="1">
      <c r="A253" s="11"/>
      <c r="B253" s="196"/>
      <c r="C253" s="197"/>
      <c r="D253" s="198" t="s">
        <v>71</v>
      </c>
      <c r="E253" s="238" t="s">
        <v>418</v>
      </c>
      <c r="F253" s="238" t="s">
        <v>419</v>
      </c>
      <c r="G253" s="197"/>
      <c r="H253" s="197"/>
      <c r="I253" s="200"/>
      <c r="J253" s="239">
        <f>BK253</f>
        <v>0</v>
      </c>
      <c r="K253" s="197"/>
      <c r="L253" s="202"/>
      <c r="M253" s="203"/>
      <c r="N253" s="204"/>
      <c r="O253" s="204"/>
      <c r="P253" s="205">
        <f>SUM(P254:P256)</f>
        <v>0</v>
      </c>
      <c r="Q253" s="204"/>
      <c r="R253" s="205">
        <f>SUM(R254:R256)</f>
        <v>0</v>
      </c>
      <c r="S253" s="204"/>
      <c r="T253" s="206">
        <f>SUM(T254:T256)</f>
        <v>0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R253" s="207" t="s">
        <v>82</v>
      </c>
      <c r="AT253" s="208" t="s">
        <v>71</v>
      </c>
      <c r="AU253" s="208" t="s">
        <v>80</v>
      </c>
      <c r="AY253" s="207" t="s">
        <v>110</v>
      </c>
      <c r="BK253" s="209">
        <f>SUM(BK254:BK256)</f>
        <v>0</v>
      </c>
    </row>
    <row r="254" s="2" customFormat="1" ht="16.5" customHeight="1">
      <c r="A254" s="39"/>
      <c r="B254" s="40"/>
      <c r="C254" s="210" t="s">
        <v>420</v>
      </c>
      <c r="D254" s="210" t="s">
        <v>111</v>
      </c>
      <c r="E254" s="211" t="s">
        <v>421</v>
      </c>
      <c r="F254" s="212" t="s">
        <v>422</v>
      </c>
      <c r="G254" s="213" t="s">
        <v>167</v>
      </c>
      <c r="H254" s="214">
        <v>1</v>
      </c>
      <c r="I254" s="215"/>
      <c r="J254" s="214">
        <f>ROUND(I254*H254,1)</f>
        <v>0</v>
      </c>
      <c r="K254" s="212" t="s">
        <v>19</v>
      </c>
      <c r="L254" s="45"/>
      <c r="M254" s="216" t="s">
        <v>19</v>
      </c>
      <c r="N254" s="217" t="s">
        <v>43</v>
      </c>
      <c r="O254" s="85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0" t="s">
        <v>255</v>
      </c>
      <c r="AT254" s="220" t="s">
        <v>111</v>
      </c>
      <c r="AU254" s="220" t="s">
        <v>82</v>
      </c>
      <c r="AY254" s="18" t="s">
        <v>110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18" t="s">
        <v>80</v>
      </c>
      <c r="BK254" s="221">
        <f>ROUND(I254*H254,1)</f>
        <v>0</v>
      </c>
      <c r="BL254" s="18" t="s">
        <v>255</v>
      </c>
      <c r="BM254" s="220" t="s">
        <v>423</v>
      </c>
    </row>
    <row r="255" s="2" customFormat="1" ht="16.5" customHeight="1">
      <c r="A255" s="39"/>
      <c r="B255" s="40"/>
      <c r="C255" s="210" t="s">
        <v>424</v>
      </c>
      <c r="D255" s="210" t="s">
        <v>111</v>
      </c>
      <c r="E255" s="211" t="s">
        <v>425</v>
      </c>
      <c r="F255" s="212" t="s">
        <v>426</v>
      </c>
      <c r="G255" s="213" t="s">
        <v>167</v>
      </c>
      <c r="H255" s="214">
        <v>2</v>
      </c>
      <c r="I255" s="215"/>
      <c r="J255" s="214">
        <f>ROUND(I255*H255,1)</f>
        <v>0</v>
      </c>
      <c r="K255" s="212" t="s">
        <v>19</v>
      </c>
      <c r="L255" s="45"/>
      <c r="M255" s="216" t="s">
        <v>19</v>
      </c>
      <c r="N255" s="217" t="s">
        <v>43</v>
      </c>
      <c r="O255" s="85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0" t="s">
        <v>255</v>
      </c>
      <c r="AT255" s="220" t="s">
        <v>111</v>
      </c>
      <c r="AU255" s="220" t="s">
        <v>82</v>
      </c>
      <c r="AY255" s="18" t="s">
        <v>110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8" t="s">
        <v>80</v>
      </c>
      <c r="BK255" s="221">
        <f>ROUND(I255*H255,1)</f>
        <v>0</v>
      </c>
      <c r="BL255" s="18" t="s">
        <v>255</v>
      </c>
      <c r="BM255" s="220" t="s">
        <v>427</v>
      </c>
    </row>
    <row r="256" s="2" customFormat="1" ht="16.5" customHeight="1">
      <c r="A256" s="39"/>
      <c r="B256" s="40"/>
      <c r="C256" s="210" t="s">
        <v>428</v>
      </c>
      <c r="D256" s="210" t="s">
        <v>111</v>
      </c>
      <c r="E256" s="211" t="s">
        <v>429</v>
      </c>
      <c r="F256" s="212" t="s">
        <v>430</v>
      </c>
      <c r="G256" s="213" t="s">
        <v>167</v>
      </c>
      <c r="H256" s="214">
        <v>36</v>
      </c>
      <c r="I256" s="215"/>
      <c r="J256" s="214">
        <f>ROUND(I256*H256,1)</f>
        <v>0</v>
      </c>
      <c r="K256" s="212" t="s">
        <v>19</v>
      </c>
      <c r="L256" s="45"/>
      <c r="M256" s="216" t="s">
        <v>19</v>
      </c>
      <c r="N256" s="217" t="s">
        <v>43</v>
      </c>
      <c r="O256" s="85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0" t="s">
        <v>255</v>
      </c>
      <c r="AT256" s="220" t="s">
        <v>111</v>
      </c>
      <c r="AU256" s="220" t="s">
        <v>82</v>
      </c>
      <c r="AY256" s="18" t="s">
        <v>110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18" t="s">
        <v>80</v>
      </c>
      <c r="BK256" s="221">
        <f>ROUND(I256*H256,1)</f>
        <v>0</v>
      </c>
      <c r="BL256" s="18" t="s">
        <v>255</v>
      </c>
      <c r="BM256" s="220" t="s">
        <v>431</v>
      </c>
    </row>
    <row r="257" s="11" customFormat="1" ht="22.8" customHeight="1">
      <c r="A257" s="11"/>
      <c r="B257" s="196"/>
      <c r="C257" s="197"/>
      <c r="D257" s="198" t="s">
        <v>71</v>
      </c>
      <c r="E257" s="238" t="s">
        <v>432</v>
      </c>
      <c r="F257" s="238" t="s">
        <v>433</v>
      </c>
      <c r="G257" s="197"/>
      <c r="H257" s="197"/>
      <c r="I257" s="200"/>
      <c r="J257" s="239">
        <f>BK257</f>
        <v>0</v>
      </c>
      <c r="K257" s="197"/>
      <c r="L257" s="202"/>
      <c r="M257" s="203"/>
      <c r="N257" s="204"/>
      <c r="O257" s="204"/>
      <c r="P257" s="205">
        <f>SUM(P258:P260)</f>
        <v>0</v>
      </c>
      <c r="Q257" s="204"/>
      <c r="R257" s="205">
        <f>SUM(R258:R260)</f>
        <v>0</v>
      </c>
      <c r="S257" s="204"/>
      <c r="T257" s="206">
        <f>SUM(T258:T260)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07" t="s">
        <v>82</v>
      </c>
      <c r="AT257" s="208" t="s">
        <v>71</v>
      </c>
      <c r="AU257" s="208" t="s">
        <v>80</v>
      </c>
      <c r="AY257" s="207" t="s">
        <v>110</v>
      </c>
      <c r="BK257" s="209">
        <f>SUM(BK258:BK260)</f>
        <v>0</v>
      </c>
    </row>
    <row r="258" s="2" customFormat="1" ht="16.5" customHeight="1">
      <c r="A258" s="39"/>
      <c r="B258" s="40"/>
      <c r="C258" s="210" t="s">
        <v>434</v>
      </c>
      <c r="D258" s="210" t="s">
        <v>111</v>
      </c>
      <c r="E258" s="211" t="s">
        <v>435</v>
      </c>
      <c r="F258" s="212" t="s">
        <v>436</v>
      </c>
      <c r="G258" s="213" t="s">
        <v>167</v>
      </c>
      <c r="H258" s="214">
        <v>1</v>
      </c>
      <c r="I258" s="215"/>
      <c r="J258" s="214">
        <f>ROUND(I258*H258,1)</f>
        <v>0</v>
      </c>
      <c r="K258" s="212" t="s">
        <v>19</v>
      </c>
      <c r="L258" s="45"/>
      <c r="M258" s="216" t="s">
        <v>19</v>
      </c>
      <c r="N258" s="217" t="s">
        <v>43</v>
      </c>
      <c r="O258" s="85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0" t="s">
        <v>255</v>
      </c>
      <c r="AT258" s="220" t="s">
        <v>111</v>
      </c>
      <c r="AU258" s="220" t="s">
        <v>82</v>
      </c>
      <c r="AY258" s="18" t="s">
        <v>110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8" t="s">
        <v>80</v>
      </c>
      <c r="BK258" s="221">
        <f>ROUND(I258*H258,1)</f>
        <v>0</v>
      </c>
      <c r="BL258" s="18" t="s">
        <v>255</v>
      </c>
      <c r="BM258" s="220" t="s">
        <v>437</v>
      </c>
    </row>
    <row r="259" s="2" customFormat="1" ht="16.5" customHeight="1">
      <c r="A259" s="39"/>
      <c r="B259" s="40"/>
      <c r="C259" s="210" t="s">
        <v>438</v>
      </c>
      <c r="D259" s="210" t="s">
        <v>111</v>
      </c>
      <c r="E259" s="211" t="s">
        <v>439</v>
      </c>
      <c r="F259" s="212" t="s">
        <v>440</v>
      </c>
      <c r="G259" s="213" t="s">
        <v>167</v>
      </c>
      <c r="H259" s="214">
        <v>1</v>
      </c>
      <c r="I259" s="215"/>
      <c r="J259" s="214">
        <f>ROUND(I259*H259,1)</f>
        <v>0</v>
      </c>
      <c r="K259" s="212" t="s">
        <v>19</v>
      </c>
      <c r="L259" s="45"/>
      <c r="M259" s="216" t="s">
        <v>19</v>
      </c>
      <c r="N259" s="217" t="s">
        <v>43</v>
      </c>
      <c r="O259" s="85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0" t="s">
        <v>255</v>
      </c>
      <c r="AT259" s="220" t="s">
        <v>111</v>
      </c>
      <c r="AU259" s="220" t="s">
        <v>82</v>
      </c>
      <c r="AY259" s="18" t="s">
        <v>110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8" t="s">
        <v>80</v>
      </c>
      <c r="BK259" s="221">
        <f>ROUND(I259*H259,1)</f>
        <v>0</v>
      </c>
      <c r="BL259" s="18" t="s">
        <v>255</v>
      </c>
      <c r="BM259" s="220" t="s">
        <v>441</v>
      </c>
    </row>
    <row r="260" s="2" customFormat="1" ht="16.5" customHeight="1">
      <c r="A260" s="39"/>
      <c r="B260" s="40"/>
      <c r="C260" s="210" t="s">
        <v>442</v>
      </c>
      <c r="D260" s="210" t="s">
        <v>111</v>
      </c>
      <c r="E260" s="211" t="s">
        <v>443</v>
      </c>
      <c r="F260" s="212" t="s">
        <v>444</v>
      </c>
      <c r="G260" s="213" t="s">
        <v>167</v>
      </c>
      <c r="H260" s="214">
        <v>1</v>
      </c>
      <c r="I260" s="215"/>
      <c r="J260" s="214">
        <f>ROUND(I260*H260,1)</f>
        <v>0</v>
      </c>
      <c r="K260" s="212" t="s">
        <v>19</v>
      </c>
      <c r="L260" s="45"/>
      <c r="M260" s="216" t="s">
        <v>19</v>
      </c>
      <c r="N260" s="217" t="s">
        <v>43</v>
      </c>
      <c r="O260" s="85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0" t="s">
        <v>255</v>
      </c>
      <c r="AT260" s="220" t="s">
        <v>111</v>
      </c>
      <c r="AU260" s="220" t="s">
        <v>82</v>
      </c>
      <c r="AY260" s="18" t="s">
        <v>110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18" t="s">
        <v>80</v>
      </c>
      <c r="BK260" s="221">
        <f>ROUND(I260*H260,1)</f>
        <v>0</v>
      </c>
      <c r="BL260" s="18" t="s">
        <v>255</v>
      </c>
      <c r="BM260" s="220" t="s">
        <v>445</v>
      </c>
    </row>
    <row r="261" s="11" customFormat="1" ht="22.8" customHeight="1">
      <c r="A261" s="11"/>
      <c r="B261" s="196"/>
      <c r="C261" s="197"/>
      <c r="D261" s="198" t="s">
        <v>71</v>
      </c>
      <c r="E261" s="238" t="s">
        <v>446</v>
      </c>
      <c r="F261" s="238" t="s">
        <v>447</v>
      </c>
      <c r="G261" s="197"/>
      <c r="H261" s="197"/>
      <c r="I261" s="200"/>
      <c r="J261" s="239">
        <f>BK261</f>
        <v>0</v>
      </c>
      <c r="K261" s="197"/>
      <c r="L261" s="202"/>
      <c r="M261" s="203"/>
      <c r="N261" s="204"/>
      <c r="O261" s="204"/>
      <c r="P261" s="205">
        <f>SUM(P262:P285)</f>
        <v>0</v>
      </c>
      <c r="Q261" s="204"/>
      <c r="R261" s="205">
        <f>SUM(R262:R285)</f>
        <v>3.4088100000000003</v>
      </c>
      <c r="S261" s="204"/>
      <c r="T261" s="206">
        <f>SUM(T262:T285)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207" t="s">
        <v>82</v>
      </c>
      <c r="AT261" s="208" t="s">
        <v>71</v>
      </c>
      <c r="AU261" s="208" t="s">
        <v>80</v>
      </c>
      <c r="AY261" s="207" t="s">
        <v>110</v>
      </c>
      <c r="BK261" s="209">
        <f>SUM(BK262:BK285)</f>
        <v>0</v>
      </c>
    </row>
    <row r="262" s="2" customFormat="1" ht="16.5" customHeight="1">
      <c r="A262" s="39"/>
      <c r="B262" s="40"/>
      <c r="C262" s="210" t="s">
        <v>448</v>
      </c>
      <c r="D262" s="210" t="s">
        <v>111</v>
      </c>
      <c r="E262" s="211" t="s">
        <v>449</v>
      </c>
      <c r="F262" s="212" t="s">
        <v>450</v>
      </c>
      <c r="G262" s="213" t="s">
        <v>182</v>
      </c>
      <c r="H262" s="214">
        <v>85</v>
      </c>
      <c r="I262" s="215"/>
      <c r="J262" s="214">
        <f>ROUND(I262*H262,1)</f>
        <v>0</v>
      </c>
      <c r="K262" s="212" t="s">
        <v>115</v>
      </c>
      <c r="L262" s="45"/>
      <c r="M262" s="216" t="s">
        <v>19</v>
      </c>
      <c r="N262" s="217" t="s">
        <v>43</v>
      </c>
      <c r="O262" s="85"/>
      <c r="P262" s="218">
        <f>O262*H262</f>
        <v>0</v>
      </c>
      <c r="Q262" s="218">
        <v>0.00018000000000000001</v>
      </c>
      <c r="R262" s="218">
        <f>Q262*H262</f>
        <v>0.015300000000000001</v>
      </c>
      <c r="S262" s="218">
        <v>0</v>
      </c>
      <c r="T262" s="21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0" t="s">
        <v>255</v>
      </c>
      <c r="AT262" s="220" t="s">
        <v>111</v>
      </c>
      <c r="AU262" s="220" t="s">
        <v>82</v>
      </c>
      <c r="AY262" s="18" t="s">
        <v>110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8" t="s">
        <v>80</v>
      </c>
      <c r="BK262" s="221">
        <f>ROUND(I262*H262,1)</f>
        <v>0</v>
      </c>
      <c r="BL262" s="18" t="s">
        <v>255</v>
      </c>
      <c r="BM262" s="220" t="s">
        <v>451</v>
      </c>
    </row>
    <row r="263" s="2" customFormat="1">
      <c r="A263" s="39"/>
      <c r="B263" s="40"/>
      <c r="C263" s="41"/>
      <c r="D263" s="222" t="s">
        <v>118</v>
      </c>
      <c r="E263" s="41"/>
      <c r="F263" s="223" t="s">
        <v>452</v>
      </c>
      <c r="G263" s="41"/>
      <c r="H263" s="41"/>
      <c r="I263" s="137"/>
      <c r="J263" s="41"/>
      <c r="K263" s="41"/>
      <c r="L263" s="45"/>
      <c r="M263" s="224"/>
      <c r="N263" s="225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118</v>
      </c>
      <c r="AU263" s="18" t="s">
        <v>82</v>
      </c>
    </row>
    <row r="264" s="13" customFormat="1">
      <c r="A264" s="13"/>
      <c r="B264" s="240"/>
      <c r="C264" s="241"/>
      <c r="D264" s="222" t="s">
        <v>170</v>
      </c>
      <c r="E264" s="242" t="s">
        <v>19</v>
      </c>
      <c r="F264" s="243" t="s">
        <v>232</v>
      </c>
      <c r="G264" s="241"/>
      <c r="H264" s="242" t="s">
        <v>19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170</v>
      </c>
      <c r="AU264" s="249" t="s">
        <v>82</v>
      </c>
      <c r="AV264" s="13" t="s">
        <v>80</v>
      </c>
      <c r="AW264" s="13" t="s">
        <v>33</v>
      </c>
      <c r="AX264" s="13" t="s">
        <v>72</v>
      </c>
      <c r="AY264" s="249" t="s">
        <v>110</v>
      </c>
    </row>
    <row r="265" s="14" customFormat="1">
      <c r="A265" s="14"/>
      <c r="B265" s="250"/>
      <c r="C265" s="251"/>
      <c r="D265" s="222" t="s">
        <v>170</v>
      </c>
      <c r="E265" s="252" t="s">
        <v>19</v>
      </c>
      <c r="F265" s="253" t="s">
        <v>233</v>
      </c>
      <c r="G265" s="251"/>
      <c r="H265" s="254">
        <v>85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170</v>
      </c>
      <c r="AU265" s="260" t="s">
        <v>82</v>
      </c>
      <c r="AV265" s="14" t="s">
        <v>82</v>
      </c>
      <c r="AW265" s="14" t="s">
        <v>33</v>
      </c>
      <c r="AX265" s="14" t="s">
        <v>80</v>
      </c>
      <c r="AY265" s="260" t="s">
        <v>110</v>
      </c>
    </row>
    <row r="266" s="2" customFormat="1" ht="16.5" customHeight="1">
      <c r="A266" s="39"/>
      <c r="B266" s="40"/>
      <c r="C266" s="210" t="s">
        <v>453</v>
      </c>
      <c r="D266" s="210" t="s">
        <v>111</v>
      </c>
      <c r="E266" s="211" t="s">
        <v>454</v>
      </c>
      <c r="F266" s="212" t="s">
        <v>455</v>
      </c>
      <c r="G266" s="213" t="s">
        <v>182</v>
      </c>
      <c r="H266" s="214">
        <v>399</v>
      </c>
      <c r="I266" s="215"/>
      <c r="J266" s="214">
        <f>ROUND(I266*H266,1)</f>
        <v>0</v>
      </c>
      <c r="K266" s="212" t="s">
        <v>115</v>
      </c>
      <c r="L266" s="45"/>
      <c r="M266" s="216" t="s">
        <v>19</v>
      </c>
      <c r="N266" s="217" t="s">
        <v>43</v>
      </c>
      <c r="O266" s="85"/>
      <c r="P266" s="218">
        <f>O266*H266</f>
        <v>0</v>
      </c>
      <c r="Q266" s="218">
        <v>0.00027</v>
      </c>
      <c r="R266" s="218">
        <f>Q266*H266</f>
        <v>0.10773000000000001</v>
      </c>
      <c r="S266" s="218">
        <v>0</v>
      </c>
      <c r="T266" s="21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0" t="s">
        <v>255</v>
      </c>
      <c r="AT266" s="220" t="s">
        <v>111</v>
      </c>
      <c r="AU266" s="220" t="s">
        <v>82</v>
      </c>
      <c r="AY266" s="18" t="s">
        <v>110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8" t="s">
        <v>80</v>
      </c>
      <c r="BK266" s="221">
        <f>ROUND(I266*H266,1)</f>
        <v>0</v>
      </c>
      <c r="BL266" s="18" t="s">
        <v>255</v>
      </c>
      <c r="BM266" s="220" t="s">
        <v>456</v>
      </c>
    </row>
    <row r="267" s="2" customFormat="1">
      <c r="A267" s="39"/>
      <c r="B267" s="40"/>
      <c r="C267" s="41"/>
      <c r="D267" s="222" t="s">
        <v>118</v>
      </c>
      <c r="E267" s="41"/>
      <c r="F267" s="223" t="s">
        <v>457</v>
      </c>
      <c r="G267" s="41"/>
      <c r="H267" s="41"/>
      <c r="I267" s="137"/>
      <c r="J267" s="41"/>
      <c r="K267" s="41"/>
      <c r="L267" s="45"/>
      <c r="M267" s="224"/>
      <c r="N267" s="22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118</v>
      </c>
      <c r="AU267" s="18" t="s">
        <v>82</v>
      </c>
    </row>
    <row r="268" s="13" customFormat="1">
      <c r="A268" s="13"/>
      <c r="B268" s="240"/>
      <c r="C268" s="241"/>
      <c r="D268" s="222" t="s">
        <v>170</v>
      </c>
      <c r="E268" s="242" t="s">
        <v>19</v>
      </c>
      <c r="F268" s="243" t="s">
        <v>190</v>
      </c>
      <c r="G268" s="241"/>
      <c r="H268" s="242" t="s">
        <v>19</v>
      </c>
      <c r="I268" s="244"/>
      <c r="J268" s="241"/>
      <c r="K268" s="241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170</v>
      </c>
      <c r="AU268" s="249" t="s">
        <v>82</v>
      </c>
      <c r="AV268" s="13" t="s">
        <v>80</v>
      </c>
      <c r="AW268" s="13" t="s">
        <v>33</v>
      </c>
      <c r="AX268" s="13" t="s">
        <v>72</v>
      </c>
      <c r="AY268" s="249" t="s">
        <v>110</v>
      </c>
    </row>
    <row r="269" s="14" customFormat="1">
      <c r="A269" s="14"/>
      <c r="B269" s="250"/>
      <c r="C269" s="251"/>
      <c r="D269" s="222" t="s">
        <v>170</v>
      </c>
      <c r="E269" s="252" t="s">
        <v>19</v>
      </c>
      <c r="F269" s="253" t="s">
        <v>198</v>
      </c>
      <c r="G269" s="251"/>
      <c r="H269" s="254">
        <v>399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170</v>
      </c>
      <c r="AU269" s="260" t="s">
        <v>82</v>
      </c>
      <c r="AV269" s="14" t="s">
        <v>82</v>
      </c>
      <c r="AW269" s="14" t="s">
        <v>33</v>
      </c>
      <c r="AX269" s="14" t="s">
        <v>80</v>
      </c>
      <c r="AY269" s="260" t="s">
        <v>110</v>
      </c>
    </row>
    <row r="270" s="2" customFormat="1" ht="16.5" customHeight="1">
      <c r="A270" s="39"/>
      <c r="B270" s="40"/>
      <c r="C270" s="210" t="s">
        <v>458</v>
      </c>
      <c r="D270" s="210" t="s">
        <v>111</v>
      </c>
      <c r="E270" s="211" t="s">
        <v>459</v>
      </c>
      <c r="F270" s="212" t="s">
        <v>460</v>
      </c>
      <c r="G270" s="213" t="s">
        <v>182</v>
      </c>
      <c r="H270" s="214">
        <v>2283</v>
      </c>
      <c r="I270" s="215"/>
      <c r="J270" s="214">
        <f>ROUND(I270*H270,1)</f>
        <v>0</v>
      </c>
      <c r="K270" s="212" t="s">
        <v>115</v>
      </c>
      <c r="L270" s="45"/>
      <c r="M270" s="216" t="s">
        <v>19</v>
      </c>
      <c r="N270" s="217" t="s">
        <v>43</v>
      </c>
      <c r="O270" s="85"/>
      <c r="P270" s="218">
        <f>O270*H270</f>
        <v>0</v>
      </c>
      <c r="Q270" s="218">
        <v>0.00038999999999999999</v>
      </c>
      <c r="R270" s="218">
        <f>Q270*H270</f>
        <v>0.89036999999999999</v>
      </c>
      <c r="S270" s="218">
        <v>0</v>
      </c>
      <c r="T270" s="21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0" t="s">
        <v>255</v>
      </c>
      <c r="AT270" s="220" t="s">
        <v>111</v>
      </c>
      <c r="AU270" s="220" t="s">
        <v>82</v>
      </c>
      <c r="AY270" s="18" t="s">
        <v>110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18" t="s">
        <v>80</v>
      </c>
      <c r="BK270" s="221">
        <f>ROUND(I270*H270,1)</f>
        <v>0</v>
      </c>
      <c r="BL270" s="18" t="s">
        <v>255</v>
      </c>
      <c r="BM270" s="220" t="s">
        <v>461</v>
      </c>
    </row>
    <row r="271" s="2" customFormat="1">
      <c r="A271" s="39"/>
      <c r="B271" s="40"/>
      <c r="C271" s="41"/>
      <c r="D271" s="222" t="s">
        <v>118</v>
      </c>
      <c r="E271" s="41"/>
      <c r="F271" s="223" t="s">
        <v>462</v>
      </c>
      <c r="G271" s="41"/>
      <c r="H271" s="41"/>
      <c r="I271" s="137"/>
      <c r="J271" s="41"/>
      <c r="K271" s="41"/>
      <c r="L271" s="45"/>
      <c r="M271" s="224"/>
      <c r="N271" s="22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118</v>
      </c>
      <c r="AU271" s="18" t="s">
        <v>82</v>
      </c>
    </row>
    <row r="272" s="13" customFormat="1">
      <c r="A272" s="13"/>
      <c r="B272" s="240"/>
      <c r="C272" s="241"/>
      <c r="D272" s="222" t="s">
        <v>170</v>
      </c>
      <c r="E272" s="242" t="s">
        <v>19</v>
      </c>
      <c r="F272" s="243" t="s">
        <v>190</v>
      </c>
      <c r="G272" s="241"/>
      <c r="H272" s="242" t="s">
        <v>19</v>
      </c>
      <c r="I272" s="244"/>
      <c r="J272" s="241"/>
      <c r="K272" s="241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170</v>
      </c>
      <c r="AU272" s="249" t="s">
        <v>82</v>
      </c>
      <c r="AV272" s="13" t="s">
        <v>80</v>
      </c>
      <c r="AW272" s="13" t="s">
        <v>33</v>
      </c>
      <c r="AX272" s="13" t="s">
        <v>72</v>
      </c>
      <c r="AY272" s="249" t="s">
        <v>110</v>
      </c>
    </row>
    <row r="273" s="14" customFormat="1">
      <c r="A273" s="14"/>
      <c r="B273" s="250"/>
      <c r="C273" s="251"/>
      <c r="D273" s="222" t="s">
        <v>170</v>
      </c>
      <c r="E273" s="252" t="s">
        <v>19</v>
      </c>
      <c r="F273" s="253" t="s">
        <v>463</v>
      </c>
      <c r="G273" s="251"/>
      <c r="H273" s="254">
        <v>2283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0" t="s">
        <v>170</v>
      </c>
      <c r="AU273" s="260" t="s">
        <v>82</v>
      </c>
      <c r="AV273" s="14" t="s">
        <v>82</v>
      </c>
      <c r="AW273" s="14" t="s">
        <v>33</v>
      </c>
      <c r="AX273" s="14" t="s">
        <v>80</v>
      </c>
      <c r="AY273" s="260" t="s">
        <v>110</v>
      </c>
    </row>
    <row r="274" s="2" customFormat="1" ht="16.5" customHeight="1">
      <c r="A274" s="39"/>
      <c r="B274" s="40"/>
      <c r="C274" s="210" t="s">
        <v>464</v>
      </c>
      <c r="D274" s="210" t="s">
        <v>111</v>
      </c>
      <c r="E274" s="211" t="s">
        <v>465</v>
      </c>
      <c r="F274" s="212" t="s">
        <v>466</v>
      </c>
      <c r="G274" s="213" t="s">
        <v>182</v>
      </c>
      <c r="H274" s="214">
        <v>170</v>
      </c>
      <c r="I274" s="215"/>
      <c r="J274" s="214">
        <f>ROUND(I274*H274,1)</f>
        <v>0</v>
      </c>
      <c r="K274" s="212" t="s">
        <v>115</v>
      </c>
      <c r="L274" s="45"/>
      <c r="M274" s="216" t="s">
        <v>19</v>
      </c>
      <c r="N274" s="217" t="s">
        <v>43</v>
      </c>
      <c r="O274" s="85"/>
      <c r="P274" s="218">
        <f>O274*H274</f>
        <v>0</v>
      </c>
      <c r="Q274" s="218">
        <v>0.00021000000000000001</v>
      </c>
      <c r="R274" s="218">
        <f>Q274*H274</f>
        <v>0.035700000000000003</v>
      </c>
      <c r="S274" s="218">
        <v>0</v>
      </c>
      <c r="T274" s="21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0" t="s">
        <v>255</v>
      </c>
      <c r="AT274" s="220" t="s">
        <v>111</v>
      </c>
      <c r="AU274" s="220" t="s">
        <v>82</v>
      </c>
      <c r="AY274" s="18" t="s">
        <v>110</v>
      </c>
      <c r="BE274" s="221">
        <f>IF(N274="základní",J274,0)</f>
        <v>0</v>
      </c>
      <c r="BF274" s="221">
        <f>IF(N274="snížená",J274,0)</f>
        <v>0</v>
      </c>
      <c r="BG274" s="221">
        <f>IF(N274="zákl. přenesená",J274,0)</f>
        <v>0</v>
      </c>
      <c r="BH274" s="221">
        <f>IF(N274="sníž. přenesená",J274,0)</f>
        <v>0</v>
      </c>
      <c r="BI274" s="221">
        <f>IF(N274="nulová",J274,0)</f>
        <v>0</v>
      </c>
      <c r="BJ274" s="18" t="s">
        <v>80</v>
      </c>
      <c r="BK274" s="221">
        <f>ROUND(I274*H274,1)</f>
        <v>0</v>
      </c>
      <c r="BL274" s="18" t="s">
        <v>255</v>
      </c>
      <c r="BM274" s="220" t="s">
        <v>467</v>
      </c>
    </row>
    <row r="275" s="2" customFormat="1">
      <c r="A275" s="39"/>
      <c r="B275" s="40"/>
      <c r="C275" s="41"/>
      <c r="D275" s="222" t="s">
        <v>118</v>
      </c>
      <c r="E275" s="41"/>
      <c r="F275" s="223" t="s">
        <v>468</v>
      </c>
      <c r="G275" s="41"/>
      <c r="H275" s="41"/>
      <c r="I275" s="137"/>
      <c r="J275" s="41"/>
      <c r="K275" s="41"/>
      <c r="L275" s="45"/>
      <c r="M275" s="224"/>
      <c r="N275" s="22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118</v>
      </c>
      <c r="AU275" s="18" t="s">
        <v>82</v>
      </c>
    </row>
    <row r="276" s="13" customFormat="1">
      <c r="A276" s="13"/>
      <c r="B276" s="240"/>
      <c r="C276" s="241"/>
      <c r="D276" s="222" t="s">
        <v>170</v>
      </c>
      <c r="E276" s="242" t="s">
        <v>19</v>
      </c>
      <c r="F276" s="243" t="s">
        <v>232</v>
      </c>
      <c r="G276" s="241"/>
      <c r="H276" s="242" t="s">
        <v>19</v>
      </c>
      <c r="I276" s="244"/>
      <c r="J276" s="241"/>
      <c r="K276" s="241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170</v>
      </c>
      <c r="AU276" s="249" t="s">
        <v>82</v>
      </c>
      <c r="AV276" s="13" t="s">
        <v>80</v>
      </c>
      <c r="AW276" s="13" t="s">
        <v>33</v>
      </c>
      <c r="AX276" s="13" t="s">
        <v>72</v>
      </c>
      <c r="AY276" s="249" t="s">
        <v>110</v>
      </c>
    </row>
    <row r="277" s="14" customFormat="1">
      <c r="A277" s="14"/>
      <c r="B277" s="250"/>
      <c r="C277" s="251"/>
      <c r="D277" s="222" t="s">
        <v>170</v>
      </c>
      <c r="E277" s="252" t="s">
        <v>19</v>
      </c>
      <c r="F277" s="253" t="s">
        <v>469</v>
      </c>
      <c r="G277" s="251"/>
      <c r="H277" s="254">
        <v>170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170</v>
      </c>
      <c r="AU277" s="260" t="s">
        <v>82</v>
      </c>
      <c r="AV277" s="14" t="s">
        <v>82</v>
      </c>
      <c r="AW277" s="14" t="s">
        <v>33</v>
      </c>
      <c r="AX277" s="14" t="s">
        <v>80</v>
      </c>
      <c r="AY277" s="260" t="s">
        <v>110</v>
      </c>
    </row>
    <row r="278" s="2" customFormat="1" ht="16.5" customHeight="1">
      <c r="A278" s="39"/>
      <c r="B278" s="40"/>
      <c r="C278" s="210" t="s">
        <v>470</v>
      </c>
      <c r="D278" s="210" t="s">
        <v>111</v>
      </c>
      <c r="E278" s="211" t="s">
        <v>471</v>
      </c>
      <c r="F278" s="212" t="s">
        <v>472</v>
      </c>
      <c r="G278" s="213" t="s">
        <v>182</v>
      </c>
      <c r="H278" s="214">
        <v>399</v>
      </c>
      <c r="I278" s="215"/>
      <c r="J278" s="214">
        <f>ROUND(I278*H278,1)</f>
        <v>0</v>
      </c>
      <c r="K278" s="212" t="s">
        <v>115</v>
      </c>
      <c r="L278" s="45"/>
      <c r="M278" s="216" t="s">
        <v>19</v>
      </c>
      <c r="N278" s="217" t="s">
        <v>43</v>
      </c>
      <c r="O278" s="85"/>
      <c r="P278" s="218">
        <f>O278*H278</f>
        <v>0</v>
      </c>
      <c r="Q278" s="218">
        <v>0.00064999999999999997</v>
      </c>
      <c r="R278" s="218">
        <f>Q278*H278</f>
        <v>0.25934999999999997</v>
      </c>
      <c r="S278" s="218">
        <v>0</v>
      </c>
      <c r="T278" s="21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0" t="s">
        <v>255</v>
      </c>
      <c r="AT278" s="220" t="s">
        <v>111</v>
      </c>
      <c r="AU278" s="220" t="s">
        <v>82</v>
      </c>
      <c r="AY278" s="18" t="s">
        <v>110</v>
      </c>
      <c r="BE278" s="221">
        <f>IF(N278="základní",J278,0)</f>
        <v>0</v>
      </c>
      <c r="BF278" s="221">
        <f>IF(N278="snížená",J278,0)</f>
        <v>0</v>
      </c>
      <c r="BG278" s="221">
        <f>IF(N278="zákl. přenesená",J278,0)</f>
        <v>0</v>
      </c>
      <c r="BH278" s="221">
        <f>IF(N278="sníž. přenesená",J278,0)</f>
        <v>0</v>
      </c>
      <c r="BI278" s="221">
        <f>IF(N278="nulová",J278,0)</f>
        <v>0</v>
      </c>
      <c r="BJ278" s="18" t="s">
        <v>80</v>
      </c>
      <c r="BK278" s="221">
        <f>ROUND(I278*H278,1)</f>
        <v>0</v>
      </c>
      <c r="BL278" s="18" t="s">
        <v>255</v>
      </c>
      <c r="BM278" s="220" t="s">
        <v>473</v>
      </c>
    </row>
    <row r="279" s="2" customFormat="1">
      <c r="A279" s="39"/>
      <c r="B279" s="40"/>
      <c r="C279" s="41"/>
      <c r="D279" s="222" t="s">
        <v>118</v>
      </c>
      <c r="E279" s="41"/>
      <c r="F279" s="223" t="s">
        <v>474</v>
      </c>
      <c r="G279" s="41"/>
      <c r="H279" s="41"/>
      <c r="I279" s="137"/>
      <c r="J279" s="41"/>
      <c r="K279" s="41"/>
      <c r="L279" s="45"/>
      <c r="M279" s="224"/>
      <c r="N279" s="22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118</v>
      </c>
      <c r="AU279" s="18" t="s">
        <v>82</v>
      </c>
    </row>
    <row r="280" s="13" customFormat="1">
      <c r="A280" s="13"/>
      <c r="B280" s="240"/>
      <c r="C280" s="241"/>
      <c r="D280" s="222" t="s">
        <v>170</v>
      </c>
      <c r="E280" s="242" t="s">
        <v>19</v>
      </c>
      <c r="F280" s="243" t="s">
        <v>190</v>
      </c>
      <c r="G280" s="241"/>
      <c r="H280" s="242" t="s">
        <v>19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170</v>
      </c>
      <c r="AU280" s="249" t="s">
        <v>82</v>
      </c>
      <c r="AV280" s="13" t="s">
        <v>80</v>
      </c>
      <c r="AW280" s="13" t="s">
        <v>33</v>
      </c>
      <c r="AX280" s="13" t="s">
        <v>72</v>
      </c>
      <c r="AY280" s="249" t="s">
        <v>110</v>
      </c>
    </row>
    <row r="281" s="14" customFormat="1">
      <c r="A281" s="14"/>
      <c r="B281" s="250"/>
      <c r="C281" s="251"/>
      <c r="D281" s="222" t="s">
        <v>170</v>
      </c>
      <c r="E281" s="252" t="s">
        <v>19</v>
      </c>
      <c r="F281" s="253" t="s">
        <v>198</v>
      </c>
      <c r="G281" s="251"/>
      <c r="H281" s="254">
        <v>399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170</v>
      </c>
      <c r="AU281" s="260" t="s">
        <v>82</v>
      </c>
      <c r="AV281" s="14" t="s">
        <v>82</v>
      </c>
      <c r="AW281" s="14" t="s">
        <v>33</v>
      </c>
      <c r="AX281" s="14" t="s">
        <v>80</v>
      </c>
      <c r="AY281" s="260" t="s">
        <v>110</v>
      </c>
    </row>
    <row r="282" s="2" customFormat="1" ht="16.5" customHeight="1">
      <c r="A282" s="39"/>
      <c r="B282" s="40"/>
      <c r="C282" s="210" t="s">
        <v>475</v>
      </c>
      <c r="D282" s="210" t="s">
        <v>111</v>
      </c>
      <c r="E282" s="211" t="s">
        <v>476</v>
      </c>
      <c r="F282" s="212" t="s">
        <v>477</v>
      </c>
      <c r="G282" s="213" t="s">
        <v>182</v>
      </c>
      <c r="H282" s="214">
        <v>2283</v>
      </c>
      <c r="I282" s="215"/>
      <c r="J282" s="214">
        <f>ROUND(I282*H282,1)</f>
        <v>0</v>
      </c>
      <c r="K282" s="212" t="s">
        <v>115</v>
      </c>
      <c r="L282" s="45"/>
      <c r="M282" s="216" t="s">
        <v>19</v>
      </c>
      <c r="N282" s="217" t="s">
        <v>43</v>
      </c>
      <c r="O282" s="85"/>
      <c r="P282" s="218">
        <f>O282*H282</f>
        <v>0</v>
      </c>
      <c r="Q282" s="218">
        <v>0.00092000000000000003</v>
      </c>
      <c r="R282" s="218">
        <f>Q282*H282</f>
        <v>2.1003600000000002</v>
      </c>
      <c r="S282" s="218">
        <v>0</v>
      </c>
      <c r="T282" s="21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0" t="s">
        <v>255</v>
      </c>
      <c r="AT282" s="220" t="s">
        <v>111</v>
      </c>
      <c r="AU282" s="220" t="s">
        <v>82</v>
      </c>
      <c r="AY282" s="18" t="s">
        <v>110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8" t="s">
        <v>80</v>
      </c>
      <c r="BK282" s="221">
        <f>ROUND(I282*H282,1)</f>
        <v>0</v>
      </c>
      <c r="BL282" s="18" t="s">
        <v>255</v>
      </c>
      <c r="BM282" s="220" t="s">
        <v>478</v>
      </c>
    </row>
    <row r="283" s="2" customFormat="1">
      <c r="A283" s="39"/>
      <c r="B283" s="40"/>
      <c r="C283" s="41"/>
      <c r="D283" s="222" t="s">
        <v>118</v>
      </c>
      <c r="E283" s="41"/>
      <c r="F283" s="223" t="s">
        <v>479</v>
      </c>
      <c r="G283" s="41"/>
      <c r="H283" s="41"/>
      <c r="I283" s="137"/>
      <c r="J283" s="41"/>
      <c r="K283" s="41"/>
      <c r="L283" s="45"/>
      <c r="M283" s="224"/>
      <c r="N283" s="22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118</v>
      </c>
      <c r="AU283" s="18" t="s">
        <v>82</v>
      </c>
    </row>
    <row r="284" s="13" customFormat="1">
      <c r="A284" s="13"/>
      <c r="B284" s="240"/>
      <c r="C284" s="241"/>
      <c r="D284" s="222" t="s">
        <v>170</v>
      </c>
      <c r="E284" s="242" t="s">
        <v>19</v>
      </c>
      <c r="F284" s="243" t="s">
        <v>190</v>
      </c>
      <c r="G284" s="241"/>
      <c r="H284" s="242" t="s">
        <v>19</v>
      </c>
      <c r="I284" s="244"/>
      <c r="J284" s="241"/>
      <c r="K284" s="241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170</v>
      </c>
      <c r="AU284" s="249" t="s">
        <v>82</v>
      </c>
      <c r="AV284" s="13" t="s">
        <v>80</v>
      </c>
      <c r="AW284" s="13" t="s">
        <v>33</v>
      </c>
      <c r="AX284" s="13" t="s">
        <v>72</v>
      </c>
      <c r="AY284" s="249" t="s">
        <v>110</v>
      </c>
    </row>
    <row r="285" s="14" customFormat="1">
      <c r="A285" s="14"/>
      <c r="B285" s="250"/>
      <c r="C285" s="251"/>
      <c r="D285" s="222" t="s">
        <v>170</v>
      </c>
      <c r="E285" s="252" t="s">
        <v>19</v>
      </c>
      <c r="F285" s="253" t="s">
        <v>463</v>
      </c>
      <c r="G285" s="251"/>
      <c r="H285" s="254">
        <v>2283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170</v>
      </c>
      <c r="AU285" s="260" t="s">
        <v>82</v>
      </c>
      <c r="AV285" s="14" t="s">
        <v>82</v>
      </c>
      <c r="AW285" s="14" t="s">
        <v>33</v>
      </c>
      <c r="AX285" s="14" t="s">
        <v>80</v>
      </c>
      <c r="AY285" s="260" t="s">
        <v>110</v>
      </c>
    </row>
    <row r="286" s="11" customFormat="1" ht="22.8" customHeight="1">
      <c r="A286" s="11"/>
      <c r="B286" s="196"/>
      <c r="C286" s="197"/>
      <c r="D286" s="198" t="s">
        <v>71</v>
      </c>
      <c r="E286" s="238" t="s">
        <v>480</v>
      </c>
      <c r="F286" s="238" t="s">
        <v>481</v>
      </c>
      <c r="G286" s="197"/>
      <c r="H286" s="197"/>
      <c r="I286" s="200"/>
      <c r="J286" s="239">
        <f>BK286</f>
        <v>0</v>
      </c>
      <c r="K286" s="197"/>
      <c r="L286" s="202"/>
      <c r="M286" s="203"/>
      <c r="N286" s="204"/>
      <c r="O286" s="204"/>
      <c r="P286" s="205">
        <f>SUM(P287:P291)</f>
        <v>0</v>
      </c>
      <c r="Q286" s="204"/>
      <c r="R286" s="205">
        <f>SUM(R287:R291)</f>
        <v>0</v>
      </c>
      <c r="S286" s="204"/>
      <c r="T286" s="206">
        <f>SUM(T287:T291)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207" t="s">
        <v>82</v>
      </c>
      <c r="AT286" s="208" t="s">
        <v>71</v>
      </c>
      <c r="AU286" s="208" t="s">
        <v>80</v>
      </c>
      <c r="AY286" s="207" t="s">
        <v>110</v>
      </c>
      <c r="BK286" s="209">
        <f>SUM(BK287:BK291)</f>
        <v>0</v>
      </c>
    </row>
    <row r="287" s="2" customFormat="1" ht="16.5" customHeight="1">
      <c r="A287" s="39"/>
      <c r="B287" s="40"/>
      <c r="C287" s="210" t="s">
        <v>482</v>
      </c>
      <c r="D287" s="210" t="s">
        <v>111</v>
      </c>
      <c r="E287" s="211" t="s">
        <v>483</v>
      </c>
      <c r="F287" s="212" t="s">
        <v>484</v>
      </c>
      <c r="G287" s="213" t="s">
        <v>114</v>
      </c>
      <c r="H287" s="214">
        <v>1</v>
      </c>
      <c r="I287" s="215"/>
      <c r="J287" s="214">
        <f>ROUND(I287*H287,1)</f>
        <v>0</v>
      </c>
      <c r="K287" s="212" t="s">
        <v>19</v>
      </c>
      <c r="L287" s="45"/>
      <c r="M287" s="216" t="s">
        <v>19</v>
      </c>
      <c r="N287" s="217" t="s">
        <v>43</v>
      </c>
      <c r="O287" s="85"/>
      <c r="P287" s="218">
        <f>O287*H287</f>
        <v>0</v>
      </c>
      <c r="Q287" s="218">
        <v>0</v>
      </c>
      <c r="R287" s="218">
        <f>Q287*H287</f>
        <v>0</v>
      </c>
      <c r="S287" s="218">
        <v>0</v>
      </c>
      <c r="T287" s="21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0" t="s">
        <v>255</v>
      </c>
      <c r="AT287" s="220" t="s">
        <v>111</v>
      </c>
      <c r="AU287" s="220" t="s">
        <v>82</v>
      </c>
      <c r="AY287" s="18" t="s">
        <v>110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18" t="s">
        <v>80</v>
      </c>
      <c r="BK287" s="221">
        <f>ROUND(I287*H287,1)</f>
        <v>0</v>
      </c>
      <c r="BL287" s="18" t="s">
        <v>255</v>
      </c>
      <c r="BM287" s="220" t="s">
        <v>485</v>
      </c>
    </row>
    <row r="288" s="2" customFormat="1" ht="16.5" customHeight="1">
      <c r="A288" s="39"/>
      <c r="B288" s="40"/>
      <c r="C288" s="210" t="s">
        <v>486</v>
      </c>
      <c r="D288" s="210" t="s">
        <v>111</v>
      </c>
      <c r="E288" s="211" t="s">
        <v>487</v>
      </c>
      <c r="F288" s="212" t="s">
        <v>488</v>
      </c>
      <c r="G288" s="213" t="s">
        <v>167</v>
      </c>
      <c r="H288" s="214">
        <v>4</v>
      </c>
      <c r="I288" s="215"/>
      <c r="J288" s="214">
        <f>ROUND(I288*H288,1)</f>
        <v>0</v>
      </c>
      <c r="K288" s="212" t="s">
        <v>19</v>
      </c>
      <c r="L288" s="45"/>
      <c r="M288" s="216" t="s">
        <v>19</v>
      </c>
      <c r="N288" s="217" t="s">
        <v>43</v>
      </c>
      <c r="O288" s="85"/>
      <c r="P288" s="218">
        <f>O288*H288</f>
        <v>0</v>
      </c>
      <c r="Q288" s="218">
        <v>0</v>
      </c>
      <c r="R288" s="218">
        <f>Q288*H288</f>
        <v>0</v>
      </c>
      <c r="S288" s="218">
        <v>0</v>
      </c>
      <c r="T288" s="21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0" t="s">
        <v>255</v>
      </c>
      <c r="AT288" s="220" t="s">
        <v>111</v>
      </c>
      <c r="AU288" s="220" t="s">
        <v>82</v>
      </c>
      <c r="AY288" s="18" t="s">
        <v>110</v>
      </c>
      <c r="BE288" s="221">
        <f>IF(N288="základní",J288,0)</f>
        <v>0</v>
      </c>
      <c r="BF288" s="221">
        <f>IF(N288="snížená",J288,0)</f>
        <v>0</v>
      </c>
      <c r="BG288" s="221">
        <f>IF(N288="zákl. přenesená",J288,0)</f>
        <v>0</v>
      </c>
      <c r="BH288" s="221">
        <f>IF(N288="sníž. přenesená",J288,0)</f>
        <v>0</v>
      </c>
      <c r="BI288" s="221">
        <f>IF(N288="nulová",J288,0)</f>
        <v>0</v>
      </c>
      <c r="BJ288" s="18" t="s">
        <v>80</v>
      </c>
      <c r="BK288" s="221">
        <f>ROUND(I288*H288,1)</f>
        <v>0</v>
      </c>
      <c r="BL288" s="18" t="s">
        <v>255</v>
      </c>
      <c r="BM288" s="220" t="s">
        <v>489</v>
      </c>
    </row>
    <row r="289" s="2" customFormat="1" ht="16.5" customHeight="1">
      <c r="A289" s="39"/>
      <c r="B289" s="40"/>
      <c r="C289" s="210" t="s">
        <v>490</v>
      </c>
      <c r="D289" s="210" t="s">
        <v>111</v>
      </c>
      <c r="E289" s="211" t="s">
        <v>491</v>
      </c>
      <c r="F289" s="212" t="s">
        <v>492</v>
      </c>
      <c r="G289" s="213" t="s">
        <v>167</v>
      </c>
      <c r="H289" s="214">
        <v>4</v>
      </c>
      <c r="I289" s="215"/>
      <c r="J289" s="214">
        <f>ROUND(I289*H289,1)</f>
        <v>0</v>
      </c>
      <c r="K289" s="212" t="s">
        <v>19</v>
      </c>
      <c r="L289" s="45"/>
      <c r="M289" s="216" t="s">
        <v>19</v>
      </c>
      <c r="N289" s="217" t="s">
        <v>43</v>
      </c>
      <c r="O289" s="85"/>
      <c r="P289" s="218">
        <f>O289*H289</f>
        <v>0</v>
      </c>
      <c r="Q289" s="218">
        <v>0</v>
      </c>
      <c r="R289" s="218">
        <f>Q289*H289</f>
        <v>0</v>
      </c>
      <c r="S289" s="218">
        <v>0</v>
      </c>
      <c r="T289" s="21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0" t="s">
        <v>255</v>
      </c>
      <c r="AT289" s="220" t="s">
        <v>111</v>
      </c>
      <c r="AU289" s="220" t="s">
        <v>82</v>
      </c>
      <c r="AY289" s="18" t="s">
        <v>110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18" t="s">
        <v>80</v>
      </c>
      <c r="BK289" s="221">
        <f>ROUND(I289*H289,1)</f>
        <v>0</v>
      </c>
      <c r="BL289" s="18" t="s">
        <v>255</v>
      </c>
      <c r="BM289" s="220" t="s">
        <v>493</v>
      </c>
    </row>
    <row r="290" s="2" customFormat="1" ht="16.5" customHeight="1">
      <c r="A290" s="39"/>
      <c r="B290" s="40"/>
      <c r="C290" s="210" t="s">
        <v>494</v>
      </c>
      <c r="D290" s="210" t="s">
        <v>111</v>
      </c>
      <c r="E290" s="211" t="s">
        <v>495</v>
      </c>
      <c r="F290" s="212" t="s">
        <v>496</v>
      </c>
      <c r="G290" s="213" t="s">
        <v>114</v>
      </c>
      <c r="H290" s="214">
        <v>1</v>
      </c>
      <c r="I290" s="215"/>
      <c r="J290" s="214">
        <f>ROUND(I290*H290,1)</f>
        <v>0</v>
      </c>
      <c r="K290" s="212" t="s">
        <v>19</v>
      </c>
      <c r="L290" s="45"/>
      <c r="M290" s="216" t="s">
        <v>19</v>
      </c>
      <c r="N290" s="217" t="s">
        <v>43</v>
      </c>
      <c r="O290" s="85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0" t="s">
        <v>255</v>
      </c>
      <c r="AT290" s="220" t="s">
        <v>111</v>
      </c>
      <c r="AU290" s="220" t="s">
        <v>82</v>
      </c>
      <c r="AY290" s="18" t="s">
        <v>110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8" t="s">
        <v>80</v>
      </c>
      <c r="BK290" s="221">
        <f>ROUND(I290*H290,1)</f>
        <v>0</v>
      </c>
      <c r="BL290" s="18" t="s">
        <v>255</v>
      </c>
      <c r="BM290" s="220" t="s">
        <v>497</v>
      </c>
    </row>
    <row r="291" s="2" customFormat="1" ht="16.5" customHeight="1">
      <c r="A291" s="39"/>
      <c r="B291" s="40"/>
      <c r="C291" s="210" t="s">
        <v>498</v>
      </c>
      <c r="D291" s="210" t="s">
        <v>111</v>
      </c>
      <c r="E291" s="211" t="s">
        <v>499</v>
      </c>
      <c r="F291" s="212" t="s">
        <v>500</v>
      </c>
      <c r="G291" s="213" t="s">
        <v>114</v>
      </c>
      <c r="H291" s="214">
        <v>1</v>
      </c>
      <c r="I291" s="215"/>
      <c r="J291" s="214">
        <f>ROUND(I291*H291,1)</f>
        <v>0</v>
      </c>
      <c r="K291" s="212" t="s">
        <v>19</v>
      </c>
      <c r="L291" s="45"/>
      <c r="M291" s="226" t="s">
        <v>19</v>
      </c>
      <c r="N291" s="227" t="s">
        <v>43</v>
      </c>
      <c r="O291" s="228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0" t="s">
        <v>255</v>
      </c>
      <c r="AT291" s="220" t="s">
        <v>111</v>
      </c>
      <c r="AU291" s="220" t="s">
        <v>82</v>
      </c>
      <c r="AY291" s="18" t="s">
        <v>110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18" t="s">
        <v>80</v>
      </c>
      <c r="BK291" s="221">
        <f>ROUND(I291*H291,1)</f>
        <v>0</v>
      </c>
      <c r="BL291" s="18" t="s">
        <v>255</v>
      </c>
      <c r="BM291" s="220" t="s">
        <v>501</v>
      </c>
    </row>
    <row r="292" s="2" customFormat="1" ht="6.96" customHeight="1">
      <c r="A292" s="39"/>
      <c r="B292" s="60"/>
      <c r="C292" s="61"/>
      <c r="D292" s="61"/>
      <c r="E292" s="61"/>
      <c r="F292" s="61"/>
      <c r="G292" s="61"/>
      <c r="H292" s="61"/>
      <c r="I292" s="167"/>
      <c r="J292" s="61"/>
      <c r="K292" s="61"/>
      <c r="L292" s="45"/>
      <c r="M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</sheetData>
  <sheetProtection sheet="1" autoFilter="0" formatColumns="0" formatRows="0" objects="1" scenarios="1" spinCount="100000" saltValue="GreJchExvzzhASSBYtipGLdbCcsBN2ba0TxWXefhLswceUG03m6L5Zc82WwmCu/xDsD3nn3i2c1Ad/oniNZ8KA==" hashValue="i6W9B4Q1QExMhhF8xbT8AflrxA6BCidLRIE0b3ldb5Uu8isifH7RBUhgO7zcyDQ/2PO2LiO6Y3YI8Odiy+m8/A==" algorithmName="SHA-512" password="CC35"/>
  <autoFilter ref="C91:K29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3" t="s">
        <v>502</v>
      </c>
      <c r="H4" s="21"/>
    </row>
    <row r="5" s="1" customFormat="1" ht="12" customHeight="1">
      <c r="B5" s="21"/>
      <c r="C5" s="273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74" t="s">
        <v>16</v>
      </c>
      <c r="D6" s="275" t="s">
        <v>17</v>
      </c>
      <c r="E6" s="1"/>
      <c r="F6" s="1"/>
      <c r="H6" s="21"/>
    </row>
    <row r="7" s="1" customFormat="1" ht="16.5" customHeight="1">
      <c r="B7" s="21"/>
      <c r="C7" s="135" t="s">
        <v>23</v>
      </c>
      <c r="D7" s="142" t="str">
        <f>'Rekapitulace stavby'!AN8</f>
        <v>10. 11. 2020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0" customFormat="1" ht="29.28" customHeight="1">
      <c r="A9" s="184"/>
      <c r="B9" s="276"/>
      <c r="C9" s="277" t="s">
        <v>53</v>
      </c>
      <c r="D9" s="278" t="s">
        <v>54</v>
      </c>
      <c r="E9" s="278" t="s">
        <v>97</v>
      </c>
      <c r="F9" s="279" t="s">
        <v>503</v>
      </c>
      <c r="G9" s="184"/>
      <c r="H9" s="276"/>
    </row>
    <row r="10" s="2" customFormat="1" ht="26.4" customHeight="1">
      <c r="A10" s="39"/>
      <c r="B10" s="45"/>
      <c r="C10" s="280" t="s">
        <v>504</v>
      </c>
      <c r="D10" s="280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281" t="s">
        <v>505</v>
      </c>
      <c r="D11" s="282" t="s">
        <v>506</v>
      </c>
      <c r="E11" s="283" t="s">
        <v>19</v>
      </c>
      <c r="F11" s="284">
        <v>1.3300000000000001</v>
      </c>
      <c r="G11" s="39"/>
      <c r="H11" s="45"/>
    </row>
    <row r="12" s="2" customFormat="1" ht="16.8" customHeight="1">
      <c r="A12" s="39"/>
      <c r="B12" s="45"/>
      <c r="C12" s="285" t="s">
        <v>19</v>
      </c>
      <c r="D12" s="285" t="s">
        <v>507</v>
      </c>
      <c r="E12" s="18" t="s">
        <v>19</v>
      </c>
      <c r="F12" s="286">
        <v>1.3300000000000001</v>
      </c>
      <c r="G12" s="39"/>
      <c r="H12" s="45"/>
    </row>
    <row r="13" s="2" customFormat="1" ht="16.8" customHeight="1">
      <c r="A13" s="39"/>
      <c r="B13" s="45"/>
      <c r="C13" s="281" t="s">
        <v>508</v>
      </c>
      <c r="D13" s="282" t="s">
        <v>509</v>
      </c>
      <c r="E13" s="283" t="s">
        <v>19</v>
      </c>
      <c r="F13" s="284">
        <v>1.54</v>
      </c>
      <c r="G13" s="39"/>
      <c r="H13" s="45"/>
    </row>
    <row r="14" s="2" customFormat="1" ht="16.8" customHeight="1">
      <c r="A14" s="39"/>
      <c r="B14" s="45"/>
      <c r="C14" s="285" t="s">
        <v>19</v>
      </c>
      <c r="D14" s="285" t="s">
        <v>510</v>
      </c>
      <c r="E14" s="18" t="s">
        <v>19</v>
      </c>
      <c r="F14" s="286">
        <v>1.54</v>
      </c>
      <c r="G14" s="39"/>
      <c r="H14" s="45"/>
    </row>
    <row r="15" s="2" customFormat="1" ht="16.8" customHeight="1">
      <c r="A15" s="39"/>
      <c r="B15" s="45"/>
      <c r="C15" s="281" t="s">
        <v>511</v>
      </c>
      <c r="D15" s="282" t="s">
        <v>512</v>
      </c>
      <c r="E15" s="283" t="s">
        <v>19</v>
      </c>
      <c r="F15" s="284">
        <v>1.74</v>
      </c>
      <c r="G15" s="39"/>
      <c r="H15" s="45"/>
    </row>
    <row r="16" s="2" customFormat="1" ht="16.8" customHeight="1">
      <c r="A16" s="39"/>
      <c r="B16" s="45"/>
      <c r="C16" s="285" t="s">
        <v>19</v>
      </c>
      <c r="D16" s="285" t="s">
        <v>513</v>
      </c>
      <c r="E16" s="18" t="s">
        <v>19</v>
      </c>
      <c r="F16" s="286">
        <v>1.74</v>
      </c>
      <c r="G16" s="39"/>
      <c r="H16" s="45"/>
    </row>
    <row r="17" s="2" customFormat="1" ht="16.8" customHeight="1">
      <c r="A17" s="39"/>
      <c r="B17" s="45"/>
      <c r="C17" s="281" t="s">
        <v>514</v>
      </c>
      <c r="D17" s="282" t="s">
        <v>515</v>
      </c>
      <c r="E17" s="283" t="s">
        <v>19</v>
      </c>
      <c r="F17" s="284">
        <v>1.95</v>
      </c>
      <c r="G17" s="39"/>
      <c r="H17" s="45"/>
    </row>
    <row r="18" s="2" customFormat="1" ht="16.8" customHeight="1">
      <c r="A18" s="39"/>
      <c r="B18" s="45"/>
      <c r="C18" s="285" t="s">
        <v>19</v>
      </c>
      <c r="D18" s="285" t="s">
        <v>516</v>
      </c>
      <c r="E18" s="18" t="s">
        <v>19</v>
      </c>
      <c r="F18" s="286">
        <v>1.95</v>
      </c>
      <c r="G18" s="39"/>
      <c r="H18" s="45"/>
    </row>
    <row r="19" s="2" customFormat="1" ht="16.8" customHeight="1">
      <c r="A19" s="39"/>
      <c r="B19" s="45"/>
      <c r="C19" s="281" t="s">
        <v>49</v>
      </c>
      <c r="D19" s="282" t="s">
        <v>19</v>
      </c>
      <c r="E19" s="283" t="s">
        <v>19</v>
      </c>
      <c r="F19" s="284">
        <v>2.5600000000000001</v>
      </c>
      <c r="G19" s="39"/>
      <c r="H19" s="45"/>
    </row>
    <row r="20" s="2" customFormat="1" ht="16.8" customHeight="1">
      <c r="A20" s="39"/>
      <c r="B20" s="45"/>
      <c r="C20" s="285" t="s">
        <v>19</v>
      </c>
      <c r="D20" s="285" t="s">
        <v>517</v>
      </c>
      <c r="E20" s="18" t="s">
        <v>19</v>
      </c>
      <c r="F20" s="286">
        <v>2.5600000000000001</v>
      </c>
      <c r="G20" s="39"/>
      <c r="H20" s="45"/>
    </row>
    <row r="21" s="2" customFormat="1" ht="7.44" customHeight="1">
      <c r="A21" s="39"/>
      <c r="B21" s="165"/>
      <c r="C21" s="166"/>
      <c r="D21" s="166"/>
      <c r="E21" s="166"/>
      <c r="F21" s="166"/>
      <c r="G21" s="166"/>
      <c r="H21" s="45"/>
    </row>
    <row r="22" s="2" customFormat="1">
      <c r="A22" s="39"/>
      <c r="B22" s="39"/>
      <c r="C22" s="39"/>
      <c r="D22" s="39"/>
      <c r="E22" s="39"/>
      <c r="F22" s="39"/>
      <c r="G22" s="39"/>
      <c r="H22" s="39"/>
    </row>
  </sheetData>
  <sheetProtection sheet="1" formatColumns="0" formatRows="0" objects="1" scenarios="1" spinCount="100000" saltValue="i9yBnfCbCbCzG57AGbeu4qQmMMSXEVUjXxEMcvgSgkKt2And9zAR8kCDf1vLdkM2hqtvAhkkwbo4Ib9loOtphw==" hashValue="WnWf2gxoL0nBNNLPVI+G+PW10fMF9VGXmJxHhXR5oop1+fvRTwR0FPiHXvno3H90QFQ6nT39YPFNqAp5zZDol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518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519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520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521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522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523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524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525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526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527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528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529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530</v>
      </c>
      <c r="F19" s="298" t="s">
        <v>531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532</v>
      </c>
      <c r="F20" s="298" t="s">
        <v>533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534</v>
      </c>
      <c r="F21" s="298" t="s">
        <v>78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535</v>
      </c>
      <c r="F22" s="298" t="s">
        <v>536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537</v>
      </c>
      <c r="F23" s="298" t="s">
        <v>538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539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540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541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542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543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544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545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546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547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96</v>
      </c>
      <c r="F36" s="298"/>
      <c r="G36" s="298" t="s">
        <v>548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549</v>
      </c>
      <c r="F37" s="298"/>
      <c r="G37" s="298" t="s">
        <v>550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551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552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97</v>
      </c>
      <c r="F40" s="298"/>
      <c r="G40" s="298" t="s">
        <v>553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98</v>
      </c>
      <c r="F41" s="298"/>
      <c r="G41" s="298" t="s">
        <v>554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555</v>
      </c>
      <c r="F42" s="298"/>
      <c r="G42" s="298" t="s">
        <v>556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557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558</v>
      </c>
      <c r="F44" s="298"/>
      <c r="G44" s="298" t="s">
        <v>559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100</v>
      </c>
      <c r="F45" s="298"/>
      <c r="G45" s="298" t="s">
        <v>560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561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562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563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564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565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566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567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568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569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570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571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572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573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574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575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576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577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578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579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580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581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582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583</v>
      </c>
      <c r="D76" s="316"/>
      <c r="E76" s="316"/>
      <c r="F76" s="316" t="s">
        <v>584</v>
      </c>
      <c r="G76" s="317"/>
      <c r="H76" s="316" t="s">
        <v>54</v>
      </c>
      <c r="I76" s="316" t="s">
        <v>57</v>
      </c>
      <c r="J76" s="316" t="s">
        <v>585</v>
      </c>
      <c r="K76" s="315"/>
    </row>
    <row r="77" s="1" customFormat="1" ht="17.25" customHeight="1">
      <c r="B77" s="313"/>
      <c r="C77" s="318" t="s">
        <v>586</v>
      </c>
      <c r="D77" s="318"/>
      <c r="E77" s="318"/>
      <c r="F77" s="319" t="s">
        <v>587</v>
      </c>
      <c r="G77" s="320"/>
      <c r="H77" s="318"/>
      <c r="I77" s="318"/>
      <c r="J77" s="318" t="s">
        <v>588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1"/>
      <c r="E79" s="321"/>
      <c r="F79" s="323" t="s">
        <v>589</v>
      </c>
      <c r="G79" s="322"/>
      <c r="H79" s="301" t="s">
        <v>590</v>
      </c>
      <c r="I79" s="301" t="s">
        <v>591</v>
      </c>
      <c r="J79" s="301">
        <v>20</v>
      </c>
      <c r="K79" s="315"/>
    </row>
    <row r="80" s="1" customFormat="1" ht="15" customHeight="1">
      <c r="B80" s="313"/>
      <c r="C80" s="301" t="s">
        <v>592</v>
      </c>
      <c r="D80" s="301"/>
      <c r="E80" s="301"/>
      <c r="F80" s="323" t="s">
        <v>589</v>
      </c>
      <c r="G80" s="322"/>
      <c r="H80" s="301" t="s">
        <v>593</v>
      </c>
      <c r="I80" s="301" t="s">
        <v>591</v>
      </c>
      <c r="J80" s="301">
        <v>120</v>
      </c>
      <c r="K80" s="315"/>
    </row>
    <row r="81" s="1" customFormat="1" ht="15" customHeight="1">
      <c r="B81" s="324"/>
      <c r="C81" s="301" t="s">
        <v>594</v>
      </c>
      <c r="D81" s="301"/>
      <c r="E81" s="301"/>
      <c r="F81" s="323" t="s">
        <v>595</v>
      </c>
      <c r="G81" s="322"/>
      <c r="H81" s="301" t="s">
        <v>596</v>
      </c>
      <c r="I81" s="301" t="s">
        <v>591</v>
      </c>
      <c r="J81" s="301">
        <v>50</v>
      </c>
      <c r="K81" s="315"/>
    </row>
    <row r="82" s="1" customFormat="1" ht="15" customHeight="1">
      <c r="B82" s="324"/>
      <c r="C82" s="301" t="s">
        <v>597</v>
      </c>
      <c r="D82" s="301"/>
      <c r="E82" s="301"/>
      <c r="F82" s="323" t="s">
        <v>589</v>
      </c>
      <c r="G82" s="322"/>
      <c r="H82" s="301" t="s">
        <v>598</v>
      </c>
      <c r="I82" s="301" t="s">
        <v>599</v>
      </c>
      <c r="J82" s="301"/>
      <c r="K82" s="315"/>
    </row>
    <row r="83" s="1" customFormat="1" ht="15" customHeight="1">
      <c r="B83" s="324"/>
      <c r="C83" s="325" t="s">
        <v>600</v>
      </c>
      <c r="D83" s="325"/>
      <c r="E83" s="325"/>
      <c r="F83" s="326" t="s">
        <v>595</v>
      </c>
      <c r="G83" s="325"/>
      <c r="H83" s="325" t="s">
        <v>601</v>
      </c>
      <c r="I83" s="325" t="s">
        <v>591</v>
      </c>
      <c r="J83" s="325">
        <v>15</v>
      </c>
      <c r="K83" s="315"/>
    </row>
    <row r="84" s="1" customFormat="1" ht="15" customHeight="1">
      <c r="B84" s="324"/>
      <c r="C84" s="325" t="s">
        <v>602</v>
      </c>
      <c r="D84" s="325"/>
      <c r="E84" s="325"/>
      <c r="F84" s="326" t="s">
        <v>595</v>
      </c>
      <c r="G84" s="325"/>
      <c r="H84" s="325" t="s">
        <v>603</v>
      </c>
      <c r="I84" s="325" t="s">
        <v>591</v>
      </c>
      <c r="J84" s="325">
        <v>15</v>
      </c>
      <c r="K84" s="315"/>
    </row>
    <row r="85" s="1" customFormat="1" ht="15" customHeight="1">
      <c r="B85" s="324"/>
      <c r="C85" s="325" t="s">
        <v>604</v>
      </c>
      <c r="D85" s="325"/>
      <c r="E85" s="325"/>
      <c r="F85" s="326" t="s">
        <v>595</v>
      </c>
      <c r="G85" s="325"/>
      <c r="H85" s="325" t="s">
        <v>605</v>
      </c>
      <c r="I85" s="325" t="s">
        <v>591</v>
      </c>
      <c r="J85" s="325">
        <v>20</v>
      </c>
      <c r="K85" s="315"/>
    </row>
    <row r="86" s="1" customFormat="1" ht="15" customHeight="1">
      <c r="B86" s="324"/>
      <c r="C86" s="325" t="s">
        <v>606</v>
      </c>
      <c r="D86" s="325"/>
      <c r="E86" s="325"/>
      <c r="F86" s="326" t="s">
        <v>595</v>
      </c>
      <c r="G86" s="325"/>
      <c r="H86" s="325" t="s">
        <v>607</v>
      </c>
      <c r="I86" s="325" t="s">
        <v>591</v>
      </c>
      <c r="J86" s="325">
        <v>20</v>
      </c>
      <c r="K86" s="315"/>
    </row>
    <row r="87" s="1" customFormat="1" ht="15" customHeight="1">
      <c r="B87" s="324"/>
      <c r="C87" s="301" t="s">
        <v>608</v>
      </c>
      <c r="D87" s="301"/>
      <c r="E87" s="301"/>
      <c r="F87" s="323" t="s">
        <v>595</v>
      </c>
      <c r="G87" s="322"/>
      <c r="H87" s="301" t="s">
        <v>609</v>
      </c>
      <c r="I87" s="301" t="s">
        <v>591</v>
      </c>
      <c r="J87" s="301">
        <v>50</v>
      </c>
      <c r="K87" s="315"/>
    </row>
    <row r="88" s="1" customFormat="1" ht="15" customHeight="1">
      <c r="B88" s="324"/>
      <c r="C88" s="301" t="s">
        <v>610</v>
      </c>
      <c r="D88" s="301"/>
      <c r="E88" s="301"/>
      <c r="F88" s="323" t="s">
        <v>595</v>
      </c>
      <c r="G88" s="322"/>
      <c r="H88" s="301" t="s">
        <v>611</v>
      </c>
      <c r="I88" s="301" t="s">
        <v>591</v>
      </c>
      <c r="J88" s="301">
        <v>20</v>
      </c>
      <c r="K88" s="315"/>
    </row>
    <row r="89" s="1" customFormat="1" ht="15" customHeight="1">
      <c r="B89" s="324"/>
      <c r="C89" s="301" t="s">
        <v>612</v>
      </c>
      <c r="D89" s="301"/>
      <c r="E89" s="301"/>
      <c r="F89" s="323" t="s">
        <v>595</v>
      </c>
      <c r="G89" s="322"/>
      <c r="H89" s="301" t="s">
        <v>613</v>
      </c>
      <c r="I89" s="301" t="s">
        <v>591</v>
      </c>
      <c r="J89" s="301">
        <v>20</v>
      </c>
      <c r="K89" s="315"/>
    </row>
    <row r="90" s="1" customFormat="1" ht="15" customHeight="1">
      <c r="B90" s="324"/>
      <c r="C90" s="301" t="s">
        <v>614</v>
      </c>
      <c r="D90" s="301"/>
      <c r="E90" s="301"/>
      <c r="F90" s="323" t="s">
        <v>595</v>
      </c>
      <c r="G90" s="322"/>
      <c r="H90" s="301" t="s">
        <v>615</v>
      </c>
      <c r="I90" s="301" t="s">
        <v>591</v>
      </c>
      <c r="J90" s="301">
        <v>50</v>
      </c>
      <c r="K90" s="315"/>
    </row>
    <row r="91" s="1" customFormat="1" ht="15" customHeight="1">
      <c r="B91" s="324"/>
      <c r="C91" s="301" t="s">
        <v>616</v>
      </c>
      <c r="D91" s="301"/>
      <c r="E91" s="301"/>
      <c r="F91" s="323" t="s">
        <v>595</v>
      </c>
      <c r="G91" s="322"/>
      <c r="H91" s="301" t="s">
        <v>616</v>
      </c>
      <c r="I91" s="301" t="s">
        <v>591</v>
      </c>
      <c r="J91" s="301">
        <v>50</v>
      </c>
      <c r="K91" s="315"/>
    </row>
    <row r="92" s="1" customFormat="1" ht="15" customHeight="1">
      <c r="B92" s="324"/>
      <c r="C92" s="301" t="s">
        <v>617</v>
      </c>
      <c r="D92" s="301"/>
      <c r="E92" s="301"/>
      <c r="F92" s="323" t="s">
        <v>595</v>
      </c>
      <c r="G92" s="322"/>
      <c r="H92" s="301" t="s">
        <v>618</v>
      </c>
      <c r="I92" s="301" t="s">
        <v>591</v>
      </c>
      <c r="J92" s="301">
        <v>255</v>
      </c>
      <c r="K92" s="315"/>
    </row>
    <row r="93" s="1" customFormat="1" ht="15" customHeight="1">
      <c r="B93" s="324"/>
      <c r="C93" s="301" t="s">
        <v>619</v>
      </c>
      <c r="D93" s="301"/>
      <c r="E93" s="301"/>
      <c r="F93" s="323" t="s">
        <v>589</v>
      </c>
      <c r="G93" s="322"/>
      <c r="H93" s="301" t="s">
        <v>620</v>
      </c>
      <c r="I93" s="301" t="s">
        <v>621</v>
      </c>
      <c r="J93" s="301"/>
      <c r="K93" s="315"/>
    </row>
    <row r="94" s="1" customFormat="1" ht="15" customHeight="1">
      <c r="B94" s="324"/>
      <c r="C94" s="301" t="s">
        <v>622</v>
      </c>
      <c r="D94" s="301"/>
      <c r="E94" s="301"/>
      <c r="F94" s="323" t="s">
        <v>589</v>
      </c>
      <c r="G94" s="322"/>
      <c r="H94" s="301" t="s">
        <v>623</v>
      </c>
      <c r="I94" s="301" t="s">
        <v>624</v>
      </c>
      <c r="J94" s="301"/>
      <c r="K94" s="315"/>
    </row>
    <row r="95" s="1" customFormat="1" ht="15" customHeight="1">
      <c r="B95" s="324"/>
      <c r="C95" s="301" t="s">
        <v>625</v>
      </c>
      <c r="D95" s="301"/>
      <c r="E95" s="301"/>
      <c r="F95" s="323" t="s">
        <v>589</v>
      </c>
      <c r="G95" s="322"/>
      <c r="H95" s="301" t="s">
        <v>625</v>
      </c>
      <c r="I95" s="301" t="s">
        <v>624</v>
      </c>
      <c r="J95" s="301"/>
      <c r="K95" s="315"/>
    </row>
    <row r="96" s="1" customFormat="1" ht="15" customHeight="1">
      <c r="B96" s="324"/>
      <c r="C96" s="301" t="s">
        <v>38</v>
      </c>
      <c r="D96" s="301"/>
      <c r="E96" s="301"/>
      <c r="F96" s="323" t="s">
        <v>589</v>
      </c>
      <c r="G96" s="322"/>
      <c r="H96" s="301" t="s">
        <v>626</v>
      </c>
      <c r="I96" s="301" t="s">
        <v>624</v>
      </c>
      <c r="J96" s="301"/>
      <c r="K96" s="315"/>
    </row>
    <row r="97" s="1" customFormat="1" ht="15" customHeight="1">
      <c r="B97" s="324"/>
      <c r="C97" s="301" t="s">
        <v>48</v>
      </c>
      <c r="D97" s="301"/>
      <c r="E97" s="301"/>
      <c r="F97" s="323" t="s">
        <v>589</v>
      </c>
      <c r="G97" s="322"/>
      <c r="H97" s="301" t="s">
        <v>627</v>
      </c>
      <c r="I97" s="301" t="s">
        <v>624</v>
      </c>
      <c r="J97" s="301"/>
      <c r="K97" s="315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628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583</v>
      </c>
      <c r="D103" s="316"/>
      <c r="E103" s="316"/>
      <c r="F103" s="316" t="s">
        <v>584</v>
      </c>
      <c r="G103" s="317"/>
      <c r="H103" s="316" t="s">
        <v>54</v>
      </c>
      <c r="I103" s="316" t="s">
        <v>57</v>
      </c>
      <c r="J103" s="316" t="s">
        <v>585</v>
      </c>
      <c r="K103" s="315"/>
    </row>
    <row r="104" s="1" customFormat="1" ht="17.25" customHeight="1">
      <c r="B104" s="313"/>
      <c r="C104" s="318" t="s">
        <v>586</v>
      </c>
      <c r="D104" s="318"/>
      <c r="E104" s="318"/>
      <c r="F104" s="319" t="s">
        <v>587</v>
      </c>
      <c r="G104" s="320"/>
      <c r="H104" s="318"/>
      <c r="I104" s="318"/>
      <c r="J104" s="318" t="s">
        <v>588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2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1"/>
      <c r="E106" s="321"/>
      <c r="F106" s="323" t="s">
        <v>589</v>
      </c>
      <c r="G106" s="332"/>
      <c r="H106" s="301" t="s">
        <v>629</v>
      </c>
      <c r="I106" s="301" t="s">
        <v>591</v>
      </c>
      <c r="J106" s="301">
        <v>20</v>
      </c>
      <c r="K106" s="315"/>
    </row>
    <row r="107" s="1" customFormat="1" ht="15" customHeight="1">
      <c r="B107" s="313"/>
      <c r="C107" s="301" t="s">
        <v>592</v>
      </c>
      <c r="D107" s="301"/>
      <c r="E107" s="301"/>
      <c r="F107" s="323" t="s">
        <v>589</v>
      </c>
      <c r="G107" s="301"/>
      <c r="H107" s="301" t="s">
        <v>629</v>
      </c>
      <c r="I107" s="301" t="s">
        <v>591</v>
      </c>
      <c r="J107" s="301">
        <v>120</v>
      </c>
      <c r="K107" s="315"/>
    </row>
    <row r="108" s="1" customFormat="1" ht="15" customHeight="1">
      <c r="B108" s="324"/>
      <c r="C108" s="301" t="s">
        <v>594</v>
      </c>
      <c r="D108" s="301"/>
      <c r="E108" s="301"/>
      <c r="F108" s="323" t="s">
        <v>595</v>
      </c>
      <c r="G108" s="301"/>
      <c r="H108" s="301" t="s">
        <v>629</v>
      </c>
      <c r="I108" s="301" t="s">
        <v>591</v>
      </c>
      <c r="J108" s="301">
        <v>50</v>
      </c>
      <c r="K108" s="315"/>
    </row>
    <row r="109" s="1" customFormat="1" ht="15" customHeight="1">
      <c r="B109" s="324"/>
      <c r="C109" s="301" t="s">
        <v>597</v>
      </c>
      <c r="D109" s="301"/>
      <c r="E109" s="301"/>
      <c r="F109" s="323" t="s">
        <v>589</v>
      </c>
      <c r="G109" s="301"/>
      <c r="H109" s="301" t="s">
        <v>629</v>
      </c>
      <c r="I109" s="301" t="s">
        <v>599</v>
      </c>
      <c r="J109" s="301"/>
      <c r="K109" s="315"/>
    </row>
    <row r="110" s="1" customFormat="1" ht="15" customHeight="1">
      <c r="B110" s="324"/>
      <c r="C110" s="301" t="s">
        <v>608</v>
      </c>
      <c r="D110" s="301"/>
      <c r="E110" s="301"/>
      <c r="F110" s="323" t="s">
        <v>595</v>
      </c>
      <c r="G110" s="301"/>
      <c r="H110" s="301" t="s">
        <v>629</v>
      </c>
      <c r="I110" s="301" t="s">
        <v>591</v>
      </c>
      <c r="J110" s="301">
        <v>50</v>
      </c>
      <c r="K110" s="315"/>
    </row>
    <row r="111" s="1" customFormat="1" ht="15" customHeight="1">
      <c r="B111" s="324"/>
      <c r="C111" s="301" t="s">
        <v>616</v>
      </c>
      <c r="D111" s="301"/>
      <c r="E111" s="301"/>
      <c r="F111" s="323" t="s">
        <v>595</v>
      </c>
      <c r="G111" s="301"/>
      <c r="H111" s="301" t="s">
        <v>629</v>
      </c>
      <c r="I111" s="301" t="s">
        <v>591</v>
      </c>
      <c r="J111" s="301">
        <v>50</v>
      </c>
      <c r="K111" s="315"/>
    </row>
    <row r="112" s="1" customFormat="1" ht="15" customHeight="1">
      <c r="B112" s="324"/>
      <c r="C112" s="301" t="s">
        <v>614</v>
      </c>
      <c r="D112" s="301"/>
      <c r="E112" s="301"/>
      <c r="F112" s="323" t="s">
        <v>595</v>
      </c>
      <c r="G112" s="301"/>
      <c r="H112" s="301" t="s">
        <v>629</v>
      </c>
      <c r="I112" s="301" t="s">
        <v>591</v>
      </c>
      <c r="J112" s="301">
        <v>50</v>
      </c>
      <c r="K112" s="315"/>
    </row>
    <row r="113" s="1" customFormat="1" ht="15" customHeight="1">
      <c r="B113" s="324"/>
      <c r="C113" s="301" t="s">
        <v>53</v>
      </c>
      <c r="D113" s="301"/>
      <c r="E113" s="301"/>
      <c r="F113" s="323" t="s">
        <v>589</v>
      </c>
      <c r="G113" s="301"/>
      <c r="H113" s="301" t="s">
        <v>630</v>
      </c>
      <c r="I113" s="301" t="s">
        <v>591</v>
      </c>
      <c r="J113" s="301">
        <v>20</v>
      </c>
      <c r="K113" s="315"/>
    </row>
    <row r="114" s="1" customFormat="1" ht="15" customHeight="1">
      <c r="B114" s="324"/>
      <c r="C114" s="301" t="s">
        <v>631</v>
      </c>
      <c r="D114" s="301"/>
      <c r="E114" s="301"/>
      <c r="F114" s="323" t="s">
        <v>589</v>
      </c>
      <c r="G114" s="301"/>
      <c r="H114" s="301" t="s">
        <v>632</v>
      </c>
      <c r="I114" s="301" t="s">
        <v>591</v>
      </c>
      <c r="J114" s="301">
        <v>120</v>
      </c>
      <c r="K114" s="315"/>
    </row>
    <row r="115" s="1" customFormat="1" ht="15" customHeight="1">
      <c r="B115" s="324"/>
      <c r="C115" s="301" t="s">
        <v>38</v>
      </c>
      <c r="D115" s="301"/>
      <c r="E115" s="301"/>
      <c r="F115" s="323" t="s">
        <v>589</v>
      </c>
      <c r="G115" s="301"/>
      <c r="H115" s="301" t="s">
        <v>633</v>
      </c>
      <c r="I115" s="301" t="s">
        <v>624</v>
      </c>
      <c r="J115" s="301"/>
      <c r="K115" s="315"/>
    </row>
    <row r="116" s="1" customFormat="1" ht="15" customHeight="1">
      <c r="B116" s="324"/>
      <c r="C116" s="301" t="s">
        <v>48</v>
      </c>
      <c r="D116" s="301"/>
      <c r="E116" s="301"/>
      <c r="F116" s="323" t="s">
        <v>589</v>
      </c>
      <c r="G116" s="301"/>
      <c r="H116" s="301" t="s">
        <v>634</v>
      </c>
      <c r="I116" s="301" t="s">
        <v>624</v>
      </c>
      <c r="J116" s="301"/>
      <c r="K116" s="315"/>
    </row>
    <row r="117" s="1" customFormat="1" ht="15" customHeight="1">
      <c r="B117" s="324"/>
      <c r="C117" s="301" t="s">
        <v>57</v>
      </c>
      <c r="D117" s="301"/>
      <c r="E117" s="301"/>
      <c r="F117" s="323" t="s">
        <v>589</v>
      </c>
      <c r="G117" s="301"/>
      <c r="H117" s="301" t="s">
        <v>635</v>
      </c>
      <c r="I117" s="301" t="s">
        <v>636</v>
      </c>
      <c r="J117" s="301"/>
      <c r="K117" s="315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298"/>
      <c r="D119" s="298"/>
      <c r="E119" s="298"/>
      <c r="F119" s="335"/>
      <c r="G119" s="298"/>
      <c r="H119" s="298"/>
      <c r="I119" s="298"/>
      <c r="J119" s="298"/>
      <c r="K119" s="334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92" t="s">
        <v>637</v>
      </c>
      <c r="D122" s="292"/>
      <c r="E122" s="292"/>
      <c r="F122" s="292"/>
      <c r="G122" s="292"/>
      <c r="H122" s="292"/>
      <c r="I122" s="292"/>
      <c r="J122" s="292"/>
      <c r="K122" s="340"/>
    </row>
    <row r="123" s="1" customFormat="1" ht="17.25" customHeight="1">
      <c r="B123" s="341"/>
      <c r="C123" s="316" t="s">
        <v>583</v>
      </c>
      <c r="D123" s="316"/>
      <c r="E123" s="316"/>
      <c r="F123" s="316" t="s">
        <v>584</v>
      </c>
      <c r="G123" s="317"/>
      <c r="H123" s="316" t="s">
        <v>54</v>
      </c>
      <c r="I123" s="316" t="s">
        <v>57</v>
      </c>
      <c r="J123" s="316" t="s">
        <v>585</v>
      </c>
      <c r="K123" s="342"/>
    </row>
    <row r="124" s="1" customFormat="1" ht="17.25" customHeight="1">
      <c r="B124" s="341"/>
      <c r="C124" s="318" t="s">
        <v>586</v>
      </c>
      <c r="D124" s="318"/>
      <c r="E124" s="318"/>
      <c r="F124" s="319" t="s">
        <v>587</v>
      </c>
      <c r="G124" s="320"/>
      <c r="H124" s="318"/>
      <c r="I124" s="318"/>
      <c r="J124" s="318" t="s">
        <v>588</v>
      </c>
      <c r="K124" s="342"/>
    </row>
    <row r="125" s="1" customFormat="1" ht="5.25" customHeight="1">
      <c r="B125" s="343"/>
      <c r="C125" s="321"/>
      <c r="D125" s="321"/>
      <c r="E125" s="321"/>
      <c r="F125" s="321"/>
      <c r="G125" s="301"/>
      <c r="H125" s="321"/>
      <c r="I125" s="321"/>
      <c r="J125" s="321"/>
      <c r="K125" s="344"/>
    </row>
    <row r="126" s="1" customFormat="1" ht="15" customHeight="1">
      <c r="B126" s="343"/>
      <c r="C126" s="301" t="s">
        <v>592</v>
      </c>
      <c r="D126" s="321"/>
      <c r="E126" s="321"/>
      <c r="F126" s="323" t="s">
        <v>589</v>
      </c>
      <c r="G126" s="301"/>
      <c r="H126" s="301" t="s">
        <v>629</v>
      </c>
      <c r="I126" s="301" t="s">
        <v>591</v>
      </c>
      <c r="J126" s="301">
        <v>120</v>
      </c>
      <c r="K126" s="345"/>
    </row>
    <row r="127" s="1" customFormat="1" ht="15" customHeight="1">
      <c r="B127" s="343"/>
      <c r="C127" s="301" t="s">
        <v>638</v>
      </c>
      <c r="D127" s="301"/>
      <c r="E127" s="301"/>
      <c r="F127" s="323" t="s">
        <v>589</v>
      </c>
      <c r="G127" s="301"/>
      <c r="H127" s="301" t="s">
        <v>639</v>
      </c>
      <c r="I127" s="301" t="s">
        <v>591</v>
      </c>
      <c r="J127" s="301" t="s">
        <v>640</v>
      </c>
      <c r="K127" s="345"/>
    </row>
    <row r="128" s="1" customFormat="1" ht="15" customHeight="1">
      <c r="B128" s="343"/>
      <c r="C128" s="301" t="s">
        <v>537</v>
      </c>
      <c r="D128" s="301"/>
      <c r="E128" s="301"/>
      <c r="F128" s="323" t="s">
        <v>589</v>
      </c>
      <c r="G128" s="301"/>
      <c r="H128" s="301" t="s">
        <v>641</v>
      </c>
      <c r="I128" s="301" t="s">
        <v>591</v>
      </c>
      <c r="J128" s="301" t="s">
        <v>640</v>
      </c>
      <c r="K128" s="345"/>
    </row>
    <row r="129" s="1" customFormat="1" ht="15" customHeight="1">
      <c r="B129" s="343"/>
      <c r="C129" s="301" t="s">
        <v>600</v>
      </c>
      <c r="D129" s="301"/>
      <c r="E129" s="301"/>
      <c r="F129" s="323" t="s">
        <v>595</v>
      </c>
      <c r="G129" s="301"/>
      <c r="H129" s="301" t="s">
        <v>601</v>
      </c>
      <c r="I129" s="301" t="s">
        <v>591</v>
      </c>
      <c r="J129" s="301">
        <v>15</v>
      </c>
      <c r="K129" s="345"/>
    </row>
    <row r="130" s="1" customFormat="1" ht="15" customHeight="1">
      <c r="B130" s="343"/>
      <c r="C130" s="325" t="s">
        <v>602</v>
      </c>
      <c r="D130" s="325"/>
      <c r="E130" s="325"/>
      <c r="F130" s="326" t="s">
        <v>595</v>
      </c>
      <c r="G130" s="325"/>
      <c r="H130" s="325" t="s">
        <v>603</v>
      </c>
      <c r="I130" s="325" t="s">
        <v>591</v>
      </c>
      <c r="J130" s="325">
        <v>15</v>
      </c>
      <c r="K130" s="345"/>
    </row>
    <row r="131" s="1" customFormat="1" ht="15" customHeight="1">
      <c r="B131" s="343"/>
      <c r="C131" s="325" t="s">
        <v>604</v>
      </c>
      <c r="D131" s="325"/>
      <c r="E131" s="325"/>
      <c r="F131" s="326" t="s">
        <v>595</v>
      </c>
      <c r="G131" s="325"/>
      <c r="H131" s="325" t="s">
        <v>605</v>
      </c>
      <c r="I131" s="325" t="s">
        <v>591</v>
      </c>
      <c r="J131" s="325">
        <v>20</v>
      </c>
      <c r="K131" s="345"/>
    </row>
    <row r="132" s="1" customFormat="1" ht="15" customHeight="1">
      <c r="B132" s="343"/>
      <c r="C132" s="325" t="s">
        <v>606</v>
      </c>
      <c r="D132" s="325"/>
      <c r="E132" s="325"/>
      <c r="F132" s="326" t="s">
        <v>595</v>
      </c>
      <c r="G132" s="325"/>
      <c r="H132" s="325" t="s">
        <v>607</v>
      </c>
      <c r="I132" s="325" t="s">
        <v>591</v>
      </c>
      <c r="J132" s="325">
        <v>20</v>
      </c>
      <c r="K132" s="345"/>
    </row>
    <row r="133" s="1" customFormat="1" ht="15" customHeight="1">
      <c r="B133" s="343"/>
      <c r="C133" s="301" t="s">
        <v>594</v>
      </c>
      <c r="D133" s="301"/>
      <c r="E133" s="301"/>
      <c r="F133" s="323" t="s">
        <v>595</v>
      </c>
      <c r="G133" s="301"/>
      <c r="H133" s="301" t="s">
        <v>629</v>
      </c>
      <c r="I133" s="301" t="s">
        <v>591</v>
      </c>
      <c r="J133" s="301">
        <v>50</v>
      </c>
      <c r="K133" s="345"/>
    </row>
    <row r="134" s="1" customFormat="1" ht="15" customHeight="1">
      <c r="B134" s="343"/>
      <c r="C134" s="301" t="s">
        <v>608</v>
      </c>
      <c r="D134" s="301"/>
      <c r="E134" s="301"/>
      <c r="F134" s="323" t="s">
        <v>595</v>
      </c>
      <c r="G134" s="301"/>
      <c r="H134" s="301" t="s">
        <v>629</v>
      </c>
      <c r="I134" s="301" t="s">
        <v>591</v>
      </c>
      <c r="J134" s="301">
        <v>50</v>
      </c>
      <c r="K134" s="345"/>
    </row>
    <row r="135" s="1" customFormat="1" ht="15" customHeight="1">
      <c r="B135" s="343"/>
      <c r="C135" s="301" t="s">
        <v>614</v>
      </c>
      <c r="D135" s="301"/>
      <c r="E135" s="301"/>
      <c r="F135" s="323" t="s">
        <v>595</v>
      </c>
      <c r="G135" s="301"/>
      <c r="H135" s="301" t="s">
        <v>629</v>
      </c>
      <c r="I135" s="301" t="s">
        <v>591</v>
      </c>
      <c r="J135" s="301">
        <v>50</v>
      </c>
      <c r="K135" s="345"/>
    </row>
    <row r="136" s="1" customFormat="1" ht="15" customHeight="1">
      <c r="B136" s="343"/>
      <c r="C136" s="301" t="s">
        <v>616</v>
      </c>
      <c r="D136" s="301"/>
      <c r="E136" s="301"/>
      <c r="F136" s="323" t="s">
        <v>595</v>
      </c>
      <c r="G136" s="301"/>
      <c r="H136" s="301" t="s">
        <v>629</v>
      </c>
      <c r="I136" s="301" t="s">
        <v>591</v>
      </c>
      <c r="J136" s="301">
        <v>50</v>
      </c>
      <c r="K136" s="345"/>
    </row>
    <row r="137" s="1" customFormat="1" ht="15" customHeight="1">
      <c r="B137" s="343"/>
      <c r="C137" s="301" t="s">
        <v>617</v>
      </c>
      <c r="D137" s="301"/>
      <c r="E137" s="301"/>
      <c r="F137" s="323" t="s">
        <v>595</v>
      </c>
      <c r="G137" s="301"/>
      <c r="H137" s="301" t="s">
        <v>642</v>
      </c>
      <c r="I137" s="301" t="s">
        <v>591</v>
      </c>
      <c r="J137" s="301">
        <v>255</v>
      </c>
      <c r="K137" s="345"/>
    </row>
    <row r="138" s="1" customFormat="1" ht="15" customHeight="1">
      <c r="B138" s="343"/>
      <c r="C138" s="301" t="s">
        <v>619</v>
      </c>
      <c r="D138" s="301"/>
      <c r="E138" s="301"/>
      <c r="F138" s="323" t="s">
        <v>589</v>
      </c>
      <c r="G138" s="301"/>
      <c r="H138" s="301" t="s">
        <v>643</v>
      </c>
      <c r="I138" s="301" t="s">
        <v>621</v>
      </c>
      <c r="J138" s="301"/>
      <c r="K138" s="345"/>
    </row>
    <row r="139" s="1" customFormat="1" ht="15" customHeight="1">
      <c r="B139" s="343"/>
      <c r="C139" s="301" t="s">
        <v>622</v>
      </c>
      <c r="D139" s="301"/>
      <c r="E139" s="301"/>
      <c r="F139" s="323" t="s">
        <v>589</v>
      </c>
      <c r="G139" s="301"/>
      <c r="H139" s="301" t="s">
        <v>644</v>
      </c>
      <c r="I139" s="301" t="s">
        <v>624</v>
      </c>
      <c r="J139" s="301"/>
      <c r="K139" s="345"/>
    </row>
    <row r="140" s="1" customFormat="1" ht="15" customHeight="1">
      <c r="B140" s="343"/>
      <c r="C140" s="301" t="s">
        <v>625</v>
      </c>
      <c r="D140" s="301"/>
      <c r="E140" s="301"/>
      <c r="F140" s="323" t="s">
        <v>589</v>
      </c>
      <c r="G140" s="301"/>
      <c r="H140" s="301" t="s">
        <v>625</v>
      </c>
      <c r="I140" s="301" t="s">
        <v>624</v>
      </c>
      <c r="J140" s="301"/>
      <c r="K140" s="345"/>
    </row>
    <row r="141" s="1" customFormat="1" ht="15" customHeight="1">
      <c r="B141" s="343"/>
      <c r="C141" s="301" t="s">
        <v>38</v>
      </c>
      <c r="D141" s="301"/>
      <c r="E141" s="301"/>
      <c r="F141" s="323" t="s">
        <v>589</v>
      </c>
      <c r="G141" s="301"/>
      <c r="H141" s="301" t="s">
        <v>645</v>
      </c>
      <c r="I141" s="301" t="s">
        <v>624</v>
      </c>
      <c r="J141" s="301"/>
      <c r="K141" s="345"/>
    </row>
    <row r="142" s="1" customFormat="1" ht="15" customHeight="1">
      <c r="B142" s="343"/>
      <c r="C142" s="301" t="s">
        <v>646</v>
      </c>
      <c r="D142" s="301"/>
      <c r="E142" s="301"/>
      <c r="F142" s="323" t="s">
        <v>589</v>
      </c>
      <c r="G142" s="301"/>
      <c r="H142" s="301" t="s">
        <v>647</v>
      </c>
      <c r="I142" s="301" t="s">
        <v>624</v>
      </c>
      <c r="J142" s="301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298"/>
      <c r="C144" s="298"/>
      <c r="D144" s="298"/>
      <c r="E144" s="298"/>
      <c r="F144" s="335"/>
      <c r="G144" s="298"/>
      <c r="H144" s="298"/>
      <c r="I144" s="298"/>
      <c r="J144" s="298"/>
      <c r="K144" s="298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648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583</v>
      </c>
      <c r="D148" s="316"/>
      <c r="E148" s="316"/>
      <c r="F148" s="316" t="s">
        <v>584</v>
      </c>
      <c r="G148" s="317"/>
      <c r="H148" s="316" t="s">
        <v>54</v>
      </c>
      <c r="I148" s="316" t="s">
        <v>57</v>
      </c>
      <c r="J148" s="316" t="s">
        <v>585</v>
      </c>
      <c r="K148" s="315"/>
    </row>
    <row r="149" s="1" customFormat="1" ht="17.25" customHeight="1">
      <c r="B149" s="313"/>
      <c r="C149" s="318" t="s">
        <v>586</v>
      </c>
      <c r="D149" s="318"/>
      <c r="E149" s="318"/>
      <c r="F149" s="319" t="s">
        <v>587</v>
      </c>
      <c r="G149" s="320"/>
      <c r="H149" s="318"/>
      <c r="I149" s="318"/>
      <c r="J149" s="318" t="s">
        <v>588</v>
      </c>
      <c r="K149" s="315"/>
    </row>
    <row r="150" s="1" customFormat="1" ht="5.25" customHeight="1">
      <c r="B150" s="324"/>
      <c r="C150" s="321"/>
      <c r="D150" s="321"/>
      <c r="E150" s="321"/>
      <c r="F150" s="321"/>
      <c r="G150" s="322"/>
      <c r="H150" s="321"/>
      <c r="I150" s="321"/>
      <c r="J150" s="321"/>
      <c r="K150" s="345"/>
    </row>
    <row r="151" s="1" customFormat="1" ht="15" customHeight="1">
      <c r="B151" s="324"/>
      <c r="C151" s="349" t="s">
        <v>592</v>
      </c>
      <c r="D151" s="301"/>
      <c r="E151" s="301"/>
      <c r="F151" s="350" t="s">
        <v>589</v>
      </c>
      <c r="G151" s="301"/>
      <c r="H151" s="349" t="s">
        <v>629</v>
      </c>
      <c r="I151" s="349" t="s">
        <v>591</v>
      </c>
      <c r="J151" s="349">
        <v>120</v>
      </c>
      <c r="K151" s="345"/>
    </row>
    <row r="152" s="1" customFormat="1" ht="15" customHeight="1">
      <c r="B152" s="324"/>
      <c r="C152" s="349" t="s">
        <v>638</v>
      </c>
      <c r="D152" s="301"/>
      <c r="E152" s="301"/>
      <c r="F152" s="350" t="s">
        <v>589</v>
      </c>
      <c r="G152" s="301"/>
      <c r="H152" s="349" t="s">
        <v>649</v>
      </c>
      <c r="I152" s="349" t="s">
        <v>591</v>
      </c>
      <c r="J152" s="349" t="s">
        <v>640</v>
      </c>
      <c r="K152" s="345"/>
    </row>
    <row r="153" s="1" customFormat="1" ht="15" customHeight="1">
      <c r="B153" s="324"/>
      <c r="C153" s="349" t="s">
        <v>537</v>
      </c>
      <c r="D153" s="301"/>
      <c r="E153" s="301"/>
      <c r="F153" s="350" t="s">
        <v>589</v>
      </c>
      <c r="G153" s="301"/>
      <c r="H153" s="349" t="s">
        <v>650</v>
      </c>
      <c r="I153" s="349" t="s">
        <v>591</v>
      </c>
      <c r="J153" s="349" t="s">
        <v>640</v>
      </c>
      <c r="K153" s="345"/>
    </row>
    <row r="154" s="1" customFormat="1" ht="15" customHeight="1">
      <c r="B154" s="324"/>
      <c r="C154" s="349" t="s">
        <v>594</v>
      </c>
      <c r="D154" s="301"/>
      <c r="E154" s="301"/>
      <c r="F154" s="350" t="s">
        <v>595</v>
      </c>
      <c r="G154" s="301"/>
      <c r="H154" s="349" t="s">
        <v>629</v>
      </c>
      <c r="I154" s="349" t="s">
        <v>591</v>
      </c>
      <c r="J154" s="349">
        <v>50</v>
      </c>
      <c r="K154" s="345"/>
    </row>
    <row r="155" s="1" customFormat="1" ht="15" customHeight="1">
      <c r="B155" s="324"/>
      <c r="C155" s="349" t="s">
        <v>597</v>
      </c>
      <c r="D155" s="301"/>
      <c r="E155" s="301"/>
      <c r="F155" s="350" t="s">
        <v>589</v>
      </c>
      <c r="G155" s="301"/>
      <c r="H155" s="349" t="s">
        <v>629</v>
      </c>
      <c r="I155" s="349" t="s">
        <v>599</v>
      </c>
      <c r="J155" s="349"/>
      <c r="K155" s="345"/>
    </row>
    <row r="156" s="1" customFormat="1" ht="15" customHeight="1">
      <c r="B156" s="324"/>
      <c r="C156" s="349" t="s">
        <v>608</v>
      </c>
      <c r="D156" s="301"/>
      <c r="E156" s="301"/>
      <c r="F156" s="350" t="s">
        <v>595</v>
      </c>
      <c r="G156" s="301"/>
      <c r="H156" s="349" t="s">
        <v>629</v>
      </c>
      <c r="I156" s="349" t="s">
        <v>591</v>
      </c>
      <c r="J156" s="349">
        <v>50</v>
      </c>
      <c r="K156" s="345"/>
    </row>
    <row r="157" s="1" customFormat="1" ht="15" customHeight="1">
      <c r="B157" s="324"/>
      <c r="C157" s="349" t="s">
        <v>616</v>
      </c>
      <c r="D157" s="301"/>
      <c r="E157" s="301"/>
      <c r="F157" s="350" t="s">
        <v>595</v>
      </c>
      <c r="G157" s="301"/>
      <c r="H157" s="349" t="s">
        <v>629</v>
      </c>
      <c r="I157" s="349" t="s">
        <v>591</v>
      </c>
      <c r="J157" s="349">
        <v>50</v>
      </c>
      <c r="K157" s="345"/>
    </row>
    <row r="158" s="1" customFormat="1" ht="15" customHeight="1">
      <c r="B158" s="324"/>
      <c r="C158" s="349" t="s">
        <v>614</v>
      </c>
      <c r="D158" s="301"/>
      <c r="E158" s="301"/>
      <c r="F158" s="350" t="s">
        <v>595</v>
      </c>
      <c r="G158" s="301"/>
      <c r="H158" s="349" t="s">
        <v>629</v>
      </c>
      <c r="I158" s="349" t="s">
        <v>591</v>
      </c>
      <c r="J158" s="349">
        <v>50</v>
      </c>
      <c r="K158" s="345"/>
    </row>
    <row r="159" s="1" customFormat="1" ht="15" customHeight="1">
      <c r="B159" s="324"/>
      <c r="C159" s="349" t="s">
        <v>91</v>
      </c>
      <c r="D159" s="301"/>
      <c r="E159" s="301"/>
      <c r="F159" s="350" t="s">
        <v>589</v>
      </c>
      <c r="G159" s="301"/>
      <c r="H159" s="349" t="s">
        <v>651</v>
      </c>
      <c r="I159" s="349" t="s">
        <v>591</v>
      </c>
      <c r="J159" s="349" t="s">
        <v>652</v>
      </c>
      <c r="K159" s="345"/>
    </row>
    <row r="160" s="1" customFormat="1" ht="15" customHeight="1">
      <c r="B160" s="324"/>
      <c r="C160" s="349" t="s">
        <v>653</v>
      </c>
      <c r="D160" s="301"/>
      <c r="E160" s="301"/>
      <c r="F160" s="350" t="s">
        <v>589</v>
      </c>
      <c r="G160" s="301"/>
      <c r="H160" s="349" t="s">
        <v>654</v>
      </c>
      <c r="I160" s="349" t="s">
        <v>624</v>
      </c>
      <c r="J160" s="349"/>
      <c r="K160" s="345"/>
    </row>
    <row r="161" s="1" customFormat="1" ht="15" customHeight="1">
      <c r="B161" s="351"/>
      <c r="C161" s="333"/>
      <c r="D161" s="333"/>
      <c r="E161" s="333"/>
      <c r="F161" s="333"/>
      <c r="G161" s="333"/>
      <c r="H161" s="333"/>
      <c r="I161" s="333"/>
      <c r="J161" s="333"/>
      <c r="K161" s="352"/>
    </row>
    <row r="162" s="1" customFormat="1" ht="18.75" customHeight="1">
      <c r="B162" s="298"/>
      <c r="C162" s="301"/>
      <c r="D162" s="301"/>
      <c r="E162" s="301"/>
      <c r="F162" s="323"/>
      <c r="G162" s="301"/>
      <c r="H162" s="301"/>
      <c r="I162" s="301"/>
      <c r="J162" s="301"/>
      <c r="K162" s="298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655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583</v>
      </c>
      <c r="D166" s="316"/>
      <c r="E166" s="316"/>
      <c r="F166" s="316" t="s">
        <v>584</v>
      </c>
      <c r="G166" s="353"/>
      <c r="H166" s="354" t="s">
        <v>54</v>
      </c>
      <c r="I166" s="354" t="s">
        <v>57</v>
      </c>
      <c r="J166" s="316" t="s">
        <v>585</v>
      </c>
      <c r="K166" s="293"/>
    </row>
    <row r="167" s="1" customFormat="1" ht="17.25" customHeight="1">
      <c r="B167" s="294"/>
      <c r="C167" s="318" t="s">
        <v>586</v>
      </c>
      <c r="D167" s="318"/>
      <c r="E167" s="318"/>
      <c r="F167" s="319" t="s">
        <v>587</v>
      </c>
      <c r="G167" s="355"/>
      <c r="H167" s="356"/>
      <c r="I167" s="356"/>
      <c r="J167" s="318" t="s">
        <v>588</v>
      </c>
      <c r="K167" s="296"/>
    </row>
    <row r="168" s="1" customFormat="1" ht="5.25" customHeight="1">
      <c r="B168" s="324"/>
      <c r="C168" s="321"/>
      <c r="D168" s="321"/>
      <c r="E168" s="321"/>
      <c r="F168" s="321"/>
      <c r="G168" s="322"/>
      <c r="H168" s="321"/>
      <c r="I168" s="321"/>
      <c r="J168" s="321"/>
      <c r="K168" s="345"/>
    </row>
    <row r="169" s="1" customFormat="1" ht="15" customHeight="1">
      <c r="B169" s="324"/>
      <c r="C169" s="301" t="s">
        <v>592</v>
      </c>
      <c r="D169" s="301"/>
      <c r="E169" s="301"/>
      <c r="F169" s="323" t="s">
        <v>589</v>
      </c>
      <c r="G169" s="301"/>
      <c r="H169" s="301" t="s">
        <v>629</v>
      </c>
      <c r="I169" s="301" t="s">
        <v>591</v>
      </c>
      <c r="J169" s="301">
        <v>120</v>
      </c>
      <c r="K169" s="345"/>
    </row>
    <row r="170" s="1" customFormat="1" ht="15" customHeight="1">
      <c r="B170" s="324"/>
      <c r="C170" s="301" t="s">
        <v>638</v>
      </c>
      <c r="D170" s="301"/>
      <c r="E170" s="301"/>
      <c r="F170" s="323" t="s">
        <v>589</v>
      </c>
      <c r="G170" s="301"/>
      <c r="H170" s="301" t="s">
        <v>639</v>
      </c>
      <c r="I170" s="301" t="s">
        <v>591</v>
      </c>
      <c r="J170" s="301" t="s">
        <v>640</v>
      </c>
      <c r="K170" s="345"/>
    </row>
    <row r="171" s="1" customFormat="1" ht="15" customHeight="1">
      <c r="B171" s="324"/>
      <c r="C171" s="301" t="s">
        <v>537</v>
      </c>
      <c r="D171" s="301"/>
      <c r="E171" s="301"/>
      <c r="F171" s="323" t="s">
        <v>589</v>
      </c>
      <c r="G171" s="301"/>
      <c r="H171" s="301" t="s">
        <v>656</v>
      </c>
      <c r="I171" s="301" t="s">
        <v>591</v>
      </c>
      <c r="J171" s="301" t="s">
        <v>640</v>
      </c>
      <c r="K171" s="345"/>
    </row>
    <row r="172" s="1" customFormat="1" ht="15" customHeight="1">
      <c r="B172" s="324"/>
      <c r="C172" s="301" t="s">
        <v>594</v>
      </c>
      <c r="D172" s="301"/>
      <c r="E172" s="301"/>
      <c r="F172" s="323" t="s">
        <v>595</v>
      </c>
      <c r="G172" s="301"/>
      <c r="H172" s="301" t="s">
        <v>656</v>
      </c>
      <c r="I172" s="301" t="s">
        <v>591</v>
      </c>
      <c r="J172" s="301">
        <v>50</v>
      </c>
      <c r="K172" s="345"/>
    </row>
    <row r="173" s="1" customFormat="1" ht="15" customHeight="1">
      <c r="B173" s="324"/>
      <c r="C173" s="301" t="s">
        <v>597</v>
      </c>
      <c r="D173" s="301"/>
      <c r="E173" s="301"/>
      <c r="F173" s="323" t="s">
        <v>589</v>
      </c>
      <c r="G173" s="301"/>
      <c r="H173" s="301" t="s">
        <v>656</v>
      </c>
      <c r="I173" s="301" t="s">
        <v>599</v>
      </c>
      <c r="J173" s="301"/>
      <c r="K173" s="345"/>
    </row>
    <row r="174" s="1" customFormat="1" ht="15" customHeight="1">
      <c r="B174" s="324"/>
      <c r="C174" s="301" t="s">
        <v>608</v>
      </c>
      <c r="D174" s="301"/>
      <c r="E174" s="301"/>
      <c r="F174" s="323" t="s">
        <v>595</v>
      </c>
      <c r="G174" s="301"/>
      <c r="H174" s="301" t="s">
        <v>656</v>
      </c>
      <c r="I174" s="301" t="s">
        <v>591</v>
      </c>
      <c r="J174" s="301">
        <v>50</v>
      </c>
      <c r="K174" s="345"/>
    </row>
    <row r="175" s="1" customFormat="1" ht="15" customHeight="1">
      <c r="B175" s="324"/>
      <c r="C175" s="301" t="s">
        <v>616</v>
      </c>
      <c r="D175" s="301"/>
      <c r="E175" s="301"/>
      <c r="F175" s="323" t="s">
        <v>595</v>
      </c>
      <c r="G175" s="301"/>
      <c r="H175" s="301" t="s">
        <v>656</v>
      </c>
      <c r="I175" s="301" t="s">
        <v>591</v>
      </c>
      <c r="J175" s="301">
        <v>50</v>
      </c>
      <c r="K175" s="345"/>
    </row>
    <row r="176" s="1" customFormat="1" ht="15" customHeight="1">
      <c r="B176" s="324"/>
      <c r="C176" s="301" t="s">
        <v>614</v>
      </c>
      <c r="D176" s="301"/>
      <c r="E176" s="301"/>
      <c r="F176" s="323" t="s">
        <v>595</v>
      </c>
      <c r="G176" s="301"/>
      <c r="H176" s="301" t="s">
        <v>656</v>
      </c>
      <c r="I176" s="301" t="s">
        <v>591</v>
      </c>
      <c r="J176" s="301">
        <v>50</v>
      </c>
      <c r="K176" s="345"/>
    </row>
    <row r="177" s="1" customFormat="1" ht="15" customHeight="1">
      <c r="B177" s="324"/>
      <c r="C177" s="301" t="s">
        <v>96</v>
      </c>
      <c r="D177" s="301"/>
      <c r="E177" s="301"/>
      <c r="F177" s="323" t="s">
        <v>589</v>
      </c>
      <c r="G177" s="301"/>
      <c r="H177" s="301" t="s">
        <v>657</v>
      </c>
      <c r="I177" s="301" t="s">
        <v>658</v>
      </c>
      <c r="J177" s="301"/>
      <c r="K177" s="345"/>
    </row>
    <row r="178" s="1" customFormat="1" ht="15" customHeight="1">
      <c r="B178" s="324"/>
      <c r="C178" s="301" t="s">
        <v>57</v>
      </c>
      <c r="D178" s="301"/>
      <c r="E178" s="301"/>
      <c r="F178" s="323" t="s">
        <v>589</v>
      </c>
      <c r="G178" s="301"/>
      <c r="H178" s="301" t="s">
        <v>659</v>
      </c>
      <c r="I178" s="301" t="s">
        <v>660</v>
      </c>
      <c r="J178" s="301">
        <v>1</v>
      </c>
      <c r="K178" s="345"/>
    </row>
    <row r="179" s="1" customFormat="1" ht="15" customHeight="1">
      <c r="B179" s="324"/>
      <c r="C179" s="301" t="s">
        <v>53</v>
      </c>
      <c r="D179" s="301"/>
      <c r="E179" s="301"/>
      <c r="F179" s="323" t="s">
        <v>589</v>
      </c>
      <c r="G179" s="301"/>
      <c r="H179" s="301" t="s">
        <v>661</v>
      </c>
      <c r="I179" s="301" t="s">
        <v>591</v>
      </c>
      <c r="J179" s="301">
        <v>20</v>
      </c>
      <c r="K179" s="345"/>
    </row>
    <row r="180" s="1" customFormat="1" ht="15" customHeight="1">
      <c r="B180" s="324"/>
      <c r="C180" s="301" t="s">
        <v>54</v>
      </c>
      <c r="D180" s="301"/>
      <c r="E180" s="301"/>
      <c r="F180" s="323" t="s">
        <v>589</v>
      </c>
      <c r="G180" s="301"/>
      <c r="H180" s="301" t="s">
        <v>662</v>
      </c>
      <c r="I180" s="301" t="s">
        <v>591</v>
      </c>
      <c r="J180" s="301">
        <v>255</v>
      </c>
      <c r="K180" s="345"/>
    </row>
    <row r="181" s="1" customFormat="1" ht="15" customHeight="1">
      <c r="B181" s="324"/>
      <c r="C181" s="301" t="s">
        <v>97</v>
      </c>
      <c r="D181" s="301"/>
      <c r="E181" s="301"/>
      <c r="F181" s="323" t="s">
        <v>589</v>
      </c>
      <c r="G181" s="301"/>
      <c r="H181" s="301" t="s">
        <v>553</v>
      </c>
      <c r="I181" s="301" t="s">
        <v>591</v>
      </c>
      <c r="J181" s="301">
        <v>10</v>
      </c>
      <c r="K181" s="345"/>
    </row>
    <row r="182" s="1" customFormat="1" ht="15" customHeight="1">
      <c r="B182" s="324"/>
      <c r="C182" s="301" t="s">
        <v>98</v>
      </c>
      <c r="D182" s="301"/>
      <c r="E182" s="301"/>
      <c r="F182" s="323" t="s">
        <v>589</v>
      </c>
      <c r="G182" s="301"/>
      <c r="H182" s="301" t="s">
        <v>663</v>
      </c>
      <c r="I182" s="301" t="s">
        <v>624</v>
      </c>
      <c r="J182" s="301"/>
      <c r="K182" s="345"/>
    </row>
    <row r="183" s="1" customFormat="1" ht="15" customHeight="1">
      <c r="B183" s="324"/>
      <c r="C183" s="301" t="s">
        <v>664</v>
      </c>
      <c r="D183" s="301"/>
      <c r="E183" s="301"/>
      <c r="F183" s="323" t="s">
        <v>589</v>
      </c>
      <c r="G183" s="301"/>
      <c r="H183" s="301" t="s">
        <v>665</v>
      </c>
      <c r="I183" s="301" t="s">
        <v>624</v>
      </c>
      <c r="J183" s="301"/>
      <c r="K183" s="345"/>
    </row>
    <row r="184" s="1" customFormat="1" ht="15" customHeight="1">
      <c r="B184" s="324"/>
      <c r="C184" s="301" t="s">
        <v>653</v>
      </c>
      <c r="D184" s="301"/>
      <c r="E184" s="301"/>
      <c r="F184" s="323" t="s">
        <v>589</v>
      </c>
      <c r="G184" s="301"/>
      <c r="H184" s="301" t="s">
        <v>666</v>
      </c>
      <c r="I184" s="301" t="s">
        <v>624</v>
      </c>
      <c r="J184" s="301"/>
      <c r="K184" s="345"/>
    </row>
    <row r="185" s="1" customFormat="1" ht="15" customHeight="1">
      <c r="B185" s="324"/>
      <c r="C185" s="301" t="s">
        <v>100</v>
      </c>
      <c r="D185" s="301"/>
      <c r="E185" s="301"/>
      <c r="F185" s="323" t="s">
        <v>595</v>
      </c>
      <c r="G185" s="301"/>
      <c r="H185" s="301" t="s">
        <v>667</v>
      </c>
      <c r="I185" s="301" t="s">
        <v>591</v>
      </c>
      <c r="J185" s="301">
        <v>50</v>
      </c>
      <c r="K185" s="345"/>
    </row>
    <row r="186" s="1" customFormat="1" ht="15" customHeight="1">
      <c r="B186" s="324"/>
      <c r="C186" s="301" t="s">
        <v>668</v>
      </c>
      <c r="D186" s="301"/>
      <c r="E186" s="301"/>
      <c r="F186" s="323" t="s">
        <v>595</v>
      </c>
      <c r="G186" s="301"/>
      <c r="H186" s="301" t="s">
        <v>669</v>
      </c>
      <c r="I186" s="301" t="s">
        <v>670</v>
      </c>
      <c r="J186" s="301"/>
      <c r="K186" s="345"/>
    </row>
    <row r="187" s="1" customFormat="1" ht="15" customHeight="1">
      <c r="B187" s="324"/>
      <c r="C187" s="301" t="s">
        <v>671</v>
      </c>
      <c r="D187" s="301"/>
      <c r="E187" s="301"/>
      <c r="F187" s="323" t="s">
        <v>595</v>
      </c>
      <c r="G187" s="301"/>
      <c r="H187" s="301" t="s">
        <v>672</v>
      </c>
      <c r="I187" s="301" t="s">
        <v>670</v>
      </c>
      <c r="J187" s="301"/>
      <c r="K187" s="345"/>
    </row>
    <row r="188" s="1" customFormat="1" ht="15" customHeight="1">
      <c r="B188" s="324"/>
      <c r="C188" s="301" t="s">
        <v>673</v>
      </c>
      <c r="D188" s="301"/>
      <c r="E188" s="301"/>
      <c r="F188" s="323" t="s">
        <v>595</v>
      </c>
      <c r="G188" s="301"/>
      <c r="H188" s="301" t="s">
        <v>674</v>
      </c>
      <c r="I188" s="301" t="s">
        <v>670</v>
      </c>
      <c r="J188" s="301"/>
      <c r="K188" s="345"/>
    </row>
    <row r="189" s="1" customFormat="1" ht="15" customHeight="1">
      <c r="B189" s="324"/>
      <c r="C189" s="357" t="s">
        <v>675</v>
      </c>
      <c r="D189" s="301"/>
      <c r="E189" s="301"/>
      <c r="F189" s="323" t="s">
        <v>595</v>
      </c>
      <c r="G189" s="301"/>
      <c r="H189" s="301" t="s">
        <v>676</v>
      </c>
      <c r="I189" s="301" t="s">
        <v>677</v>
      </c>
      <c r="J189" s="358" t="s">
        <v>678</v>
      </c>
      <c r="K189" s="345"/>
    </row>
    <row r="190" s="1" customFormat="1" ht="15" customHeight="1">
      <c r="B190" s="324"/>
      <c r="C190" s="308" t="s">
        <v>42</v>
      </c>
      <c r="D190" s="301"/>
      <c r="E190" s="301"/>
      <c r="F190" s="323" t="s">
        <v>589</v>
      </c>
      <c r="G190" s="301"/>
      <c r="H190" s="298" t="s">
        <v>679</v>
      </c>
      <c r="I190" s="301" t="s">
        <v>680</v>
      </c>
      <c r="J190" s="301"/>
      <c r="K190" s="345"/>
    </row>
    <row r="191" s="1" customFormat="1" ht="15" customHeight="1">
      <c r="B191" s="324"/>
      <c r="C191" s="308" t="s">
        <v>681</v>
      </c>
      <c r="D191" s="301"/>
      <c r="E191" s="301"/>
      <c r="F191" s="323" t="s">
        <v>589</v>
      </c>
      <c r="G191" s="301"/>
      <c r="H191" s="301" t="s">
        <v>682</v>
      </c>
      <c r="I191" s="301" t="s">
        <v>624</v>
      </c>
      <c r="J191" s="301"/>
      <c r="K191" s="345"/>
    </row>
    <row r="192" s="1" customFormat="1" ht="15" customHeight="1">
      <c r="B192" s="324"/>
      <c r="C192" s="308" t="s">
        <v>683</v>
      </c>
      <c r="D192" s="301"/>
      <c r="E192" s="301"/>
      <c r="F192" s="323" t="s">
        <v>589</v>
      </c>
      <c r="G192" s="301"/>
      <c r="H192" s="301" t="s">
        <v>684</v>
      </c>
      <c r="I192" s="301" t="s">
        <v>624</v>
      </c>
      <c r="J192" s="301"/>
      <c r="K192" s="345"/>
    </row>
    <row r="193" s="1" customFormat="1" ht="15" customHeight="1">
      <c r="B193" s="324"/>
      <c r="C193" s="308" t="s">
        <v>685</v>
      </c>
      <c r="D193" s="301"/>
      <c r="E193" s="301"/>
      <c r="F193" s="323" t="s">
        <v>595</v>
      </c>
      <c r="G193" s="301"/>
      <c r="H193" s="301" t="s">
        <v>686</v>
      </c>
      <c r="I193" s="301" t="s">
        <v>624</v>
      </c>
      <c r="J193" s="301"/>
      <c r="K193" s="345"/>
    </row>
    <row r="194" s="1" customFormat="1" ht="15" customHeight="1">
      <c r="B194" s="351"/>
      <c r="C194" s="359"/>
      <c r="D194" s="333"/>
      <c r="E194" s="333"/>
      <c r="F194" s="333"/>
      <c r="G194" s="333"/>
      <c r="H194" s="333"/>
      <c r="I194" s="333"/>
      <c r="J194" s="333"/>
      <c r="K194" s="352"/>
    </row>
    <row r="195" s="1" customFormat="1" ht="18.75" customHeight="1">
      <c r="B195" s="298"/>
      <c r="C195" s="301"/>
      <c r="D195" s="301"/>
      <c r="E195" s="301"/>
      <c r="F195" s="323"/>
      <c r="G195" s="301"/>
      <c r="H195" s="301"/>
      <c r="I195" s="301"/>
      <c r="J195" s="301"/>
      <c r="K195" s="298"/>
    </row>
    <row r="196" s="1" customFormat="1" ht="18.75" customHeight="1">
      <c r="B196" s="298"/>
      <c r="C196" s="301"/>
      <c r="D196" s="301"/>
      <c r="E196" s="301"/>
      <c r="F196" s="323"/>
      <c r="G196" s="301"/>
      <c r="H196" s="301"/>
      <c r="I196" s="301"/>
      <c r="J196" s="301"/>
      <c r="K196" s="298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687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0" t="s">
        <v>688</v>
      </c>
      <c r="D200" s="360"/>
      <c r="E200" s="360"/>
      <c r="F200" s="360" t="s">
        <v>689</v>
      </c>
      <c r="G200" s="361"/>
      <c r="H200" s="360" t="s">
        <v>690</v>
      </c>
      <c r="I200" s="360"/>
      <c r="J200" s="360"/>
      <c r="K200" s="293"/>
    </row>
    <row r="201" s="1" customFormat="1" ht="5.25" customHeight="1">
      <c r="B201" s="324"/>
      <c r="C201" s="321"/>
      <c r="D201" s="321"/>
      <c r="E201" s="321"/>
      <c r="F201" s="321"/>
      <c r="G201" s="301"/>
      <c r="H201" s="321"/>
      <c r="I201" s="321"/>
      <c r="J201" s="321"/>
      <c r="K201" s="345"/>
    </row>
    <row r="202" s="1" customFormat="1" ht="15" customHeight="1">
      <c r="B202" s="324"/>
      <c r="C202" s="301" t="s">
        <v>680</v>
      </c>
      <c r="D202" s="301"/>
      <c r="E202" s="301"/>
      <c r="F202" s="323" t="s">
        <v>43</v>
      </c>
      <c r="G202" s="301"/>
      <c r="H202" s="301" t="s">
        <v>691</v>
      </c>
      <c r="I202" s="301"/>
      <c r="J202" s="301"/>
      <c r="K202" s="345"/>
    </row>
    <row r="203" s="1" customFormat="1" ht="15" customHeight="1">
      <c r="B203" s="324"/>
      <c r="C203" s="330"/>
      <c r="D203" s="301"/>
      <c r="E203" s="301"/>
      <c r="F203" s="323" t="s">
        <v>44</v>
      </c>
      <c r="G203" s="301"/>
      <c r="H203" s="301" t="s">
        <v>692</v>
      </c>
      <c r="I203" s="301"/>
      <c r="J203" s="301"/>
      <c r="K203" s="345"/>
    </row>
    <row r="204" s="1" customFormat="1" ht="15" customHeight="1">
      <c r="B204" s="324"/>
      <c r="C204" s="330"/>
      <c r="D204" s="301"/>
      <c r="E204" s="301"/>
      <c r="F204" s="323" t="s">
        <v>47</v>
      </c>
      <c r="G204" s="301"/>
      <c r="H204" s="301" t="s">
        <v>693</v>
      </c>
      <c r="I204" s="301"/>
      <c r="J204" s="301"/>
      <c r="K204" s="345"/>
    </row>
    <row r="205" s="1" customFormat="1" ht="15" customHeight="1">
      <c r="B205" s="324"/>
      <c r="C205" s="301"/>
      <c r="D205" s="301"/>
      <c r="E205" s="301"/>
      <c r="F205" s="323" t="s">
        <v>45</v>
      </c>
      <c r="G205" s="301"/>
      <c r="H205" s="301" t="s">
        <v>694</v>
      </c>
      <c r="I205" s="301"/>
      <c r="J205" s="301"/>
      <c r="K205" s="345"/>
    </row>
    <row r="206" s="1" customFormat="1" ht="15" customHeight="1">
      <c r="B206" s="324"/>
      <c r="C206" s="301"/>
      <c r="D206" s="301"/>
      <c r="E206" s="301"/>
      <c r="F206" s="323" t="s">
        <v>46</v>
      </c>
      <c r="G206" s="301"/>
      <c r="H206" s="301" t="s">
        <v>695</v>
      </c>
      <c r="I206" s="301"/>
      <c r="J206" s="301"/>
      <c r="K206" s="345"/>
    </row>
    <row r="207" s="1" customFormat="1" ht="15" customHeight="1">
      <c r="B207" s="324"/>
      <c r="C207" s="301"/>
      <c r="D207" s="301"/>
      <c r="E207" s="301"/>
      <c r="F207" s="323"/>
      <c r="G207" s="301"/>
      <c r="H207" s="301"/>
      <c r="I207" s="301"/>
      <c r="J207" s="301"/>
      <c r="K207" s="345"/>
    </row>
    <row r="208" s="1" customFormat="1" ht="15" customHeight="1">
      <c r="B208" s="324"/>
      <c r="C208" s="301" t="s">
        <v>636</v>
      </c>
      <c r="D208" s="301"/>
      <c r="E208" s="301"/>
      <c r="F208" s="323" t="s">
        <v>79</v>
      </c>
      <c r="G208" s="301"/>
      <c r="H208" s="301" t="s">
        <v>696</v>
      </c>
      <c r="I208" s="301"/>
      <c r="J208" s="301"/>
      <c r="K208" s="345"/>
    </row>
    <row r="209" s="1" customFormat="1" ht="15" customHeight="1">
      <c r="B209" s="324"/>
      <c r="C209" s="330"/>
      <c r="D209" s="301"/>
      <c r="E209" s="301"/>
      <c r="F209" s="323" t="s">
        <v>532</v>
      </c>
      <c r="G209" s="301"/>
      <c r="H209" s="301" t="s">
        <v>533</v>
      </c>
      <c r="I209" s="301"/>
      <c r="J209" s="301"/>
      <c r="K209" s="345"/>
    </row>
    <row r="210" s="1" customFormat="1" ht="15" customHeight="1">
      <c r="B210" s="324"/>
      <c r="C210" s="301"/>
      <c r="D210" s="301"/>
      <c r="E210" s="301"/>
      <c r="F210" s="323" t="s">
        <v>530</v>
      </c>
      <c r="G210" s="301"/>
      <c r="H210" s="301" t="s">
        <v>697</v>
      </c>
      <c r="I210" s="301"/>
      <c r="J210" s="301"/>
      <c r="K210" s="345"/>
    </row>
    <row r="211" s="1" customFormat="1" ht="15" customHeight="1">
      <c r="B211" s="362"/>
      <c r="C211" s="330"/>
      <c r="D211" s="330"/>
      <c r="E211" s="330"/>
      <c r="F211" s="323" t="s">
        <v>534</v>
      </c>
      <c r="G211" s="308"/>
      <c r="H211" s="349" t="s">
        <v>78</v>
      </c>
      <c r="I211" s="349"/>
      <c r="J211" s="349"/>
      <c r="K211" s="363"/>
    </row>
    <row r="212" s="1" customFormat="1" ht="15" customHeight="1">
      <c r="B212" s="362"/>
      <c r="C212" s="330"/>
      <c r="D212" s="330"/>
      <c r="E212" s="330"/>
      <c r="F212" s="323" t="s">
        <v>535</v>
      </c>
      <c r="G212" s="308"/>
      <c r="H212" s="349" t="s">
        <v>698</v>
      </c>
      <c r="I212" s="349"/>
      <c r="J212" s="349"/>
      <c r="K212" s="363"/>
    </row>
    <row r="213" s="1" customFormat="1" ht="15" customHeight="1">
      <c r="B213" s="362"/>
      <c r="C213" s="330"/>
      <c r="D213" s="330"/>
      <c r="E213" s="330"/>
      <c r="F213" s="364"/>
      <c r="G213" s="308"/>
      <c r="H213" s="365"/>
      <c r="I213" s="365"/>
      <c r="J213" s="365"/>
      <c r="K213" s="363"/>
    </row>
    <row r="214" s="1" customFormat="1" ht="15" customHeight="1">
      <c r="B214" s="362"/>
      <c r="C214" s="301" t="s">
        <v>660</v>
      </c>
      <c r="D214" s="330"/>
      <c r="E214" s="330"/>
      <c r="F214" s="323">
        <v>1</v>
      </c>
      <c r="G214" s="308"/>
      <c r="H214" s="349" t="s">
        <v>699</v>
      </c>
      <c r="I214" s="349"/>
      <c r="J214" s="349"/>
      <c r="K214" s="363"/>
    </row>
    <row r="215" s="1" customFormat="1" ht="15" customHeight="1">
      <c r="B215" s="362"/>
      <c r="C215" s="330"/>
      <c r="D215" s="330"/>
      <c r="E215" s="330"/>
      <c r="F215" s="323">
        <v>2</v>
      </c>
      <c r="G215" s="308"/>
      <c r="H215" s="349" t="s">
        <v>700</v>
      </c>
      <c r="I215" s="349"/>
      <c r="J215" s="349"/>
      <c r="K215" s="363"/>
    </row>
    <row r="216" s="1" customFormat="1" ht="15" customHeight="1">
      <c r="B216" s="362"/>
      <c r="C216" s="330"/>
      <c r="D216" s="330"/>
      <c r="E216" s="330"/>
      <c r="F216" s="323">
        <v>3</v>
      </c>
      <c r="G216" s="308"/>
      <c r="H216" s="349" t="s">
        <v>701</v>
      </c>
      <c r="I216" s="349"/>
      <c r="J216" s="349"/>
      <c r="K216" s="363"/>
    </row>
    <row r="217" s="1" customFormat="1" ht="15" customHeight="1">
      <c r="B217" s="362"/>
      <c r="C217" s="330"/>
      <c r="D217" s="330"/>
      <c r="E217" s="330"/>
      <c r="F217" s="323">
        <v>4</v>
      </c>
      <c r="G217" s="308"/>
      <c r="H217" s="349" t="s">
        <v>702</v>
      </c>
      <c r="I217" s="349"/>
      <c r="J217" s="349"/>
      <c r="K217" s="363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Chlumecky</dc:creator>
  <cp:lastModifiedBy>Tomáš Chlumecky</cp:lastModifiedBy>
  <dcterms:created xsi:type="dcterms:W3CDTF">2020-11-23T10:39:43Z</dcterms:created>
  <dcterms:modified xsi:type="dcterms:W3CDTF">2020-11-23T10:39:48Z</dcterms:modified>
</cp:coreProperties>
</file>